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.2\tarif\TARIF a SPP\Návrhy a projednání\2024 12\do rady\"/>
    </mc:Choice>
  </mc:AlternateContent>
  <xr:revisionPtr revIDLastSave="0" documentId="13_ncr:1_{C8C494D2-FCA9-4CC9-9F17-40F1B4B04FF0}" xr6:coauthVersionLast="47" xr6:coauthVersionMax="47" xr10:uidLastSave="{00000000-0000-0000-0000-000000000000}"/>
  <bookViews>
    <workbookView xWindow="11520" yWindow="0" windowWidth="11520" windowHeight="13800" xr2:uid="{00000000-000D-0000-FFFF-FFFF00000000}"/>
  </bookViews>
  <sheets>
    <sheet name="Ceník IREDO (od 2024 12 15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1" l="1"/>
  <c r="L46" i="1"/>
  <c r="J10" i="1"/>
  <c r="Q26" i="1"/>
  <c r="Q27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O26" i="1"/>
  <c r="O36" i="1" s="1"/>
  <c r="O25" i="1"/>
  <c r="M26" i="1"/>
  <c r="M32" i="1" s="1"/>
  <c r="M25" i="1"/>
  <c r="M10" i="1"/>
  <c r="K28" i="1"/>
  <c r="K30" i="1" s="1"/>
  <c r="K27" i="1"/>
  <c r="H10" i="1"/>
  <c r="G10" i="1"/>
  <c r="Q33" i="1" l="1"/>
  <c r="R33" i="1" s="1"/>
  <c r="Q36" i="1"/>
  <c r="R36" i="1" s="1"/>
  <c r="Q29" i="1"/>
  <c r="R29" i="1" s="1"/>
  <c r="Q30" i="1"/>
  <c r="R30" i="1" s="1"/>
  <c r="Q34" i="1"/>
  <c r="R34" i="1" s="1"/>
  <c r="R26" i="1"/>
  <c r="R27" i="1"/>
  <c r="Q31" i="1"/>
  <c r="R31" i="1" s="1"/>
  <c r="Q35" i="1"/>
  <c r="R35" i="1" s="1"/>
  <c r="Q28" i="1"/>
  <c r="R28" i="1" s="1"/>
  <c r="Q32" i="1"/>
  <c r="R32" i="1" s="1"/>
  <c r="M30" i="1"/>
  <c r="N30" i="1" s="1"/>
  <c r="K31" i="1"/>
  <c r="L31" i="1" s="1"/>
  <c r="M34" i="1"/>
  <c r="N34" i="1" s="1"/>
  <c r="O29" i="1"/>
  <c r="P29" i="1" s="1"/>
  <c r="O30" i="1"/>
  <c r="P30" i="1" s="1"/>
  <c r="K33" i="1"/>
  <c r="L33" i="1" s="1"/>
  <c r="M27" i="1"/>
  <c r="N27" i="1" s="1"/>
  <c r="M35" i="1"/>
  <c r="N35" i="1" s="1"/>
  <c r="O31" i="1"/>
  <c r="P31" i="1" s="1"/>
  <c r="K32" i="1"/>
  <c r="L32" i="1" s="1"/>
  <c r="M33" i="1"/>
  <c r="N33" i="1" s="1"/>
  <c r="K34" i="1"/>
  <c r="L34" i="1" s="1"/>
  <c r="M28" i="1"/>
  <c r="N28" i="1" s="1"/>
  <c r="M36" i="1"/>
  <c r="N36" i="1" s="1"/>
  <c r="O33" i="1"/>
  <c r="P33" i="1" s="1"/>
  <c r="K35" i="1"/>
  <c r="L35" i="1" s="1"/>
  <c r="M29" i="1"/>
  <c r="N29" i="1" s="1"/>
  <c r="O32" i="1"/>
  <c r="P32" i="1" s="1"/>
  <c r="O34" i="1"/>
  <c r="P34" i="1" s="1"/>
  <c r="M31" i="1"/>
  <c r="N31" i="1" s="1"/>
  <c r="O27" i="1"/>
  <c r="P27" i="1" s="1"/>
  <c r="O35" i="1"/>
  <c r="P35" i="1" s="1"/>
  <c r="K36" i="1"/>
  <c r="L36" i="1" s="1"/>
  <c r="K29" i="1"/>
  <c r="L29" i="1" s="1"/>
  <c r="O28" i="1"/>
  <c r="P28" i="1" s="1"/>
  <c r="P36" i="1"/>
  <c r="P26" i="1"/>
  <c r="N32" i="1"/>
  <c r="N26" i="1"/>
  <c r="L30" i="1"/>
  <c r="L28" i="1"/>
  <c r="J36" i="1"/>
  <c r="I36" i="1"/>
  <c r="H36" i="1"/>
  <c r="G36" i="1"/>
  <c r="L27" i="1" l="1"/>
  <c r="K26" i="1"/>
  <c r="L26" i="1" s="1"/>
  <c r="P25" i="1" l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N25" i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N10" i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<sst xmlns="http://schemas.openxmlformats.org/spreadsheetml/2006/main" count="125" uniqueCount="56">
  <si>
    <t>-</t>
  </si>
  <si>
    <t>Počet tarifních jednic IREDO</t>
  </si>
  <si>
    <t>počet zbývajících doposud zcela nevyužitých dnů platnosti, snížený o 2 dny</t>
  </si>
  <si>
    <t>Návratek z neprojeté části vícedenní jízdenky</t>
  </si>
  <si>
    <t>60 minut</t>
  </si>
  <si>
    <t>120 minut</t>
  </si>
  <si>
    <t>180 minut</t>
  </si>
  <si>
    <t>240 minut</t>
  </si>
  <si>
    <t>300 minut</t>
  </si>
  <si>
    <t>360 minut</t>
  </si>
  <si>
    <t>platba</t>
  </si>
  <si>
    <t>Minimální částka pro dobití elektronické peněženky (EP) na BČK IREDO činí 50 Kč.</t>
  </si>
  <si>
    <t>Časová platnost jízdního dokladu</t>
  </si>
  <si>
    <t>Návratek z neprojeté části vícedenního jízdního dokladu je poskytován podle následujících pravidel:</t>
  </si>
  <si>
    <r>
      <rPr>
        <b/>
        <sz val="6"/>
        <rFont val="Arial"/>
        <family val="2"/>
        <charset val="238"/>
      </rPr>
      <t>Storno poplatek</t>
    </r>
    <r>
      <rPr>
        <sz val="6"/>
        <rFont val="Arial"/>
        <family val="2"/>
        <charset val="238"/>
      </rPr>
      <t xml:space="preserve"> činí 15 % z ceny jízdního dokladu.</t>
    </r>
  </si>
  <si>
    <r>
      <rPr>
        <b/>
        <sz val="6"/>
        <rFont val="Arial"/>
        <family val="2"/>
        <charset val="238"/>
      </rPr>
      <t xml:space="preserve">Navrácená částka </t>
    </r>
    <r>
      <rPr>
        <sz val="6"/>
        <rFont val="Arial"/>
        <family val="2"/>
        <charset val="238"/>
      </rPr>
      <t>z předčasně ukončeného jízdního dokladu je vypočtena následovně:</t>
    </r>
  </si>
  <si>
    <t>celkový počet dnů platnosti jízdního dokladu</t>
  </si>
  <si>
    <t>-------------------------------------------------------------------------------------------------------------------   x   cena jízdního dokladu</t>
  </si>
  <si>
    <t>Přirážky</t>
  </si>
  <si>
    <t>Přepravné</t>
  </si>
  <si>
    <t>Pozn.:</t>
  </si>
  <si>
    <t>hotově nebo bank. kartou</t>
  </si>
  <si>
    <t>z EP BČK</t>
  </si>
  <si>
    <t>- v případě zaplacení na místě ve vozidle</t>
  </si>
  <si>
    <r>
      <t xml:space="preserve">Přepravné za přepravu jízdního kola určeným autobusem nebo vlakem </t>
    </r>
    <r>
      <rPr>
        <b/>
        <sz val="6"/>
        <rFont val="Arial"/>
        <family val="2"/>
        <charset val="238"/>
      </rPr>
      <t xml:space="preserve">- </t>
    </r>
    <r>
      <rPr>
        <sz val="6"/>
        <rFont val="Arial"/>
        <family val="2"/>
        <charset val="238"/>
      </rPr>
      <t>do tarifní vzdálenosti 50 jednic</t>
    </r>
  </si>
  <si>
    <t xml:space="preserve"> - na tarifní vzdálenost 51 jednic a více</t>
  </si>
  <si>
    <t>Děti a mládež 6–18
Student 18–26
Osoba 65+
3. stupeň invalidity
Návštěva dětí v ústavu</t>
  </si>
  <si>
    <t>Student
18–26</t>
  </si>
  <si>
    <t>Děti a mládež
6–18</t>
  </si>
  <si>
    <t>Ceník jízdného IREDO (od 15. 12. 2024)</t>
  </si>
  <si>
    <t>Osoba 65+</t>
  </si>
  <si>
    <t>3. stupeň invalidity</t>
  </si>
  <si>
    <t>Plné</t>
  </si>
  <si>
    <t>ZTP, ZTP/P
Pes</t>
  </si>
  <si>
    <t>Přepravné za přepravu spoluzavazadla v autobusech</t>
  </si>
  <si>
    <t>Jednotlivé jízdenky</t>
  </si>
  <si>
    <t>Vícedenní jízdenky</t>
  </si>
  <si>
    <t>7denní</t>
  </si>
  <si>
    <t>30denní</t>
  </si>
  <si>
    <t>90denní</t>
  </si>
  <si>
    <t>365denní</t>
  </si>
  <si>
    <t>Výhradními nosiči Vícedenních jízdenek jsou bezkontaktní čipová karta (BČK) IREDO a In Karta s aplikací IREDO. Vícedenní jízdenky nelze zakoupit v papírové podobě.</t>
  </si>
  <si>
    <t>Jednodenní síťová jízdenka - plné jízdné</t>
  </si>
  <si>
    <t>Jednodenní síťová jízdenka - zvýhodněné jízdné (děti a mládež 6–18, student 18–26, osoba 65+, 3. stupeň invalidity)</t>
  </si>
  <si>
    <t>Jednodenní síťová jízdenka - skupina až 5 osob libovolného věku (místo osoby je též možno přepravit psa)</t>
  </si>
  <si>
    <t>Jednodenní síťová jízdenka - pes</t>
  </si>
  <si>
    <t>Jednodenní síťová jízdenka - jízdní kolo (lze přepravovat pouze v určených autobusech a vlacích)</t>
  </si>
  <si>
    <t>Jednodenní síťová jízdenka - zavazadlo v autobusech</t>
  </si>
  <si>
    <t>Ceny síťových jízdních dokladů IREDO při platbě hotově, z EP BČK i bankovní kartou jsou shodné.</t>
  </si>
  <si>
    <t>Jednodenní síťové jízdenky (celá síť IREDO)</t>
  </si>
  <si>
    <t>Vícedenní síťové jízdenky (celá síť IREDO)</t>
  </si>
  <si>
    <t>365denní síťová jízdenka IREDO - plné jízdné</t>
  </si>
  <si>
    <t>365denní síťová jízdenka IREDO - zvýhodněné jízdné (děti a mládež 6–18, student 18–26, osoba 65+, 3. stupeň invalidity)</t>
  </si>
  <si>
    <r>
      <t xml:space="preserve">1. Přirážka za porušení SPP IREDO  - </t>
    </r>
    <r>
      <rPr>
        <i/>
        <sz val="6"/>
        <rFont val="Arial"/>
        <family val="2"/>
        <charset val="238"/>
      </rPr>
      <t>odst. 125 SPP IREDO</t>
    </r>
  </si>
  <si>
    <r>
      <t xml:space="preserve">2. Přirážka k jízdnému při nepředložení Platného jízdního dokladu IDS IREDO nebo platného slevového průkazu </t>
    </r>
    <r>
      <rPr>
        <i/>
        <sz val="6"/>
        <rFont val="Arial"/>
        <family val="2"/>
        <charset val="238"/>
      </rPr>
      <t>- odst. 91 SPP IREDO</t>
    </r>
  </si>
  <si>
    <t>3. Přirážka k jízdnému při nepředložení platné Vícedenní jízdenky nebo platného slevového průkazu k platné Vícedenní jízdence v případě doložení dle odst. 94 SPP IREDO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</si>
</sst>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164" formatCode="??0"/>
    <numFmt numFmtId="165" formatCode="??,??0\ &quot;Kč&quot;"/>
    <numFmt numFmtId="166" formatCode="??0.00\ &quot;Kč&quot;"/>
    <numFmt numFmtId="167" formatCode="??0\ &quot;Kč&quot;"/>
  </numFmts>
  <fonts count="38" x14ac:knownFonts="1">
    <font>
      <sz val="10"/>
      <name val="Arial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b/>
      <sz val="8"/>
      <name val="Arial"/>
      <family val="2"/>
      <charset val="238"/>
    </font>
    <font>
      <i/>
      <sz val="6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i/>
      <sz val="7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6"/>
      <color rgb="FF00B050"/>
      <name val="Arial"/>
      <family val="2"/>
      <charset val="238"/>
    </font>
    <font>
      <sz val="6"/>
      <color rgb="FF00B050"/>
      <name val="Arial"/>
      <family val="2"/>
      <charset val="238"/>
    </font>
    <font>
      <b/>
      <sz val="7"/>
      <color rgb="FF00B050"/>
      <name val="Arial"/>
      <family val="2"/>
      <charset val="238"/>
    </font>
    <font>
      <i/>
      <sz val="7"/>
      <color rgb="FF00B050"/>
      <name val="Arial"/>
      <family val="2"/>
      <charset val="238"/>
    </font>
    <font>
      <b/>
      <i/>
      <sz val="7"/>
      <color rgb="FF00B050"/>
      <name val="Arial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color rgb="FF00B05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1" applyNumberFormat="0" applyFill="0" applyAlignment="0" applyProtection="0"/>
    <xf numFmtId="0" fontId="4" fillId="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0"/>
    <xf numFmtId="0" fontId="3" fillId="8" borderId="6" applyNumberFormat="0" applyFont="0" applyAlignment="0" applyProtection="0"/>
    <xf numFmtId="0" fontId="11" fillId="0" borderId="7" applyNumberFormat="0" applyFill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8" applyNumberFormat="0" applyAlignment="0" applyProtection="0"/>
    <xf numFmtId="0" fontId="15" fillId="9" borderId="8" applyNumberFormat="0" applyAlignment="0" applyProtection="0"/>
    <xf numFmtId="0" fontId="16" fillId="9" borderId="9" applyNumberFormat="0" applyAlignment="0" applyProtection="0"/>
    <xf numFmtId="0" fontId="17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</cellStyleXfs>
  <cellXfs count="207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64" fontId="20" fillId="0" borderId="12" xfId="0" applyNumberFormat="1" applyFont="1" applyBorder="1" applyAlignment="1">
      <alignment horizontal="right" vertical="center"/>
    </xf>
    <xf numFmtId="164" fontId="20" fillId="0" borderId="13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164" fontId="20" fillId="14" borderId="13" xfId="0" applyNumberFormat="1" applyFont="1" applyFill="1" applyBorder="1" applyAlignment="1">
      <alignment horizontal="right" vertical="center"/>
    </xf>
    <xf numFmtId="0" fontId="20" fillId="14" borderId="11" xfId="0" applyFont="1" applyFill="1" applyBorder="1" applyAlignment="1">
      <alignment horizontal="center" vertical="center"/>
    </xf>
    <xf numFmtId="164" fontId="20" fillId="14" borderId="17" xfId="0" applyNumberFormat="1" applyFont="1" applyFill="1" applyBorder="1" applyAlignment="1">
      <alignment horizontal="right" vertical="center"/>
    </xf>
    <xf numFmtId="0" fontId="20" fillId="14" borderId="18" xfId="0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15" xfId="0" quotePrefix="1" applyFont="1" applyBorder="1" applyAlignment="1">
      <alignment horizontal="left" vertical="center"/>
    </xf>
    <xf numFmtId="0" fontId="19" fillId="0" borderId="21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19" fillId="0" borderId="2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165" fontId="26" fillId="0" borderId="25" xfId="0" applyNumberFormat="1" applyFont="1" applyBorder="1" applyAlignment="1">
      <alignment horizontal="center" vertical="center"/>
    </xf>
    <xf numFmtId="165" fontId="26" fillId="0" borderId="27" xfId="0" applyNumberFormat="1" applyFont="1" applyBorder="1" applyAlignment="1">
      <alignment horizontal="center" vertical="center"/>
    </xf>
    <xf numFmtId="165" fontId="26" fillId="14" borderId="27" xfId="0" applyNumberFormat="1" applyFont="1" applyFill="1" applyBorder="1" applyAlignment="1">
      <alignment horizontal="center" vertical="center"/>
    </xf>
    <xf numFmtId="165" fontId="26" fillId="14" borderId="29" xfId="0" applyNumberFormat="1" applyFont="1" applyFill="1" applyBorder="1" applyAlignment="1">
      <alignment horizontal="center" vertical="center"/>
    </xf>
    <xf numFmtId="0" fontId="19" fillId="0" borderId="30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19" fillId="14" borderId="0" xfId="0" applyFont="1" applyFill="1" applyAlignment="1">
      <alignment vertical="center"/>
    </xf>
    <xf numFmtId="0" fontId="19" fillId="14" borderId="0" xfId="0" quotePrefix="1" applyFont="1" applyFill="1" applyAlignment="1">
      <alignment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3" xfId="0" applyFont="1" applyBorder="1" applyAlignment="1">
      <alignment vertical="center"/>
    </xf>
    <xf numFmtId="164" fontId="20" fillId="0" borderId="23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center" vertical="center"/>
    </xf>
    <xf numFmtId="165" fontId="26" fillId="0" borderId="35" xfId="0" applyNumberFormat="1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right" vertical="center"/>
    </xf>
    <xf numFmtId="0" fontId="20" fillId="0" borderId="14" xfId="0" applyFont="1" applyBorder="1" applyAlignment="1">
      <alignment horizontal="center" vertical="center"/>
    </xf>
    <xf numFmtId="165" fontId="26" fillId="0" borderId="37" xfId="0" applyNumberFormat="1" applyFont="1" applyBorder="1" applyAlignment="1">
      <alignment horizontal="center" vertical="center"/>
    </xf>
    <xf numFmtId="164" fontId="20" fillId="14" borderId="23" xfId="0" applyNumberFormat="1" applyFont="1" applyFill="1" applyBorder="1" applyAlignment="1">
      <alignment horizontal="right" vertical="center"/>
    </xf>
    <xf numFmtId="0" fontId="20" fillId="14" borderId="15" xfId="0" applyFont="1" applyFill="1" applyBorder="1" applyAlignment="1">
      <alignment horizontal="center" vertical="center"/>
    </xf>
    <xf numFmtId="165" fontId="26" fillId="14" borderId="35" xfId="0" applyNumberFormat="1" applyFont="1" applyFill="1" applyBorder="1" applyAlignment="1">
      <alignment horizontal="center" vertical="center"/>
    </xf>
    <xf numFmtId="164" fontId="20" fillId="0" borderId="17" xfId="0" applyNumberFormat="1" applyFont="1" applyBorder="1" applyAlignment="1">
      <alignment horizontal="right" vertical="center"/>
    </xf>
    <xf numFmtId="0" fontId="20" fillId="0" borderId="18" xfId="0" applyFont="1" applyBorder="1" applyAlignment="1">
      <alignment horizontal="center" vertical="center"/>
    </xf>
    <xf numFmtId="165" fontId="26" fillId="0" borderId="29" xfId="0" applyNumberFormat="1" applyFont="1" applyBorder="1" applyAlignment="1">
      <alignment horizontal="center" vertical="center"/>
    </xf>
    <xf numFmtId="164" fontId="20" fillId="14" borderId="16" xfId="0" applyNumberFormat="1" applyFont="1" applyFill="1" applyBorder="1" applyAlignment="1">
      <alignment horizontal="right" vertical="center"/>
    </xf>
    <xf numFmtId="0" fontId="20" fillId="14" borderId="14" xfId="0" applyFont="1" applyFill="1" applyBorder="1" applyAlignment="1">
      <alignment horizontal="center" vertical="center"/>
    </xf>
    <xf numFmtId="165" fontId="26" fillId="14" borderId="37" xfId="0" applyNumberFormat="1" applyFont="1" applyFill="1" applyBorder="1" applyAlignment="1">
      <alignment horizontal="center" vertical="center"/>
    </xf>
    <xf numFmtId="164" fontId="20" fillId="14" borderId="12" xfId="0" applyNumberFormat="1" applyFont="1" applyFill="1" applyBorder="1" applyAlignment="1">
      <alignment horizontal="right" vertical="center"/>
    </xf>
    <xf numFmtId="0" fontId="20" fillId="14" borderId="10" xfId="0" applyFont="1" applyFill="1" applyBorder="1" applyAlignment="1">
      <alignment horizontal="center" vertical="center"/>
    </xf>
    <xf numFmtId="165" fontId="26" fillId="14" borderId="25" xfId="0" applyNumberFormat="1" applyFont="1" applyFill="1" applyBorder="1" applyAlignment="1">
      <alignment horizontal="center" vertical="center"/>
    </xf>
    <xf numFmtId="164" fontId="27" fillId="0" borderId="10" xfId="0" applyNumberFormat="1" applyFont="1" applyBorder="1" applyAlignment="1">
      <alignment horizontal="left" vertical="center"/>
    </xf>
    <xf numFmtId="164" fontId="27" fillId="0" borderId="15" xfId="0" applyNumberFormat="1" applyFont="1" applyBorder="1" applyAlignment="1">
      <alignment horizontal="left" vertical="center"/>
    </xf>
    <xf numFmtId="164" fontId="27" fillId="14" borderId="15" xfId="0" applyNumberFormat="1" applyFont="1" applyFill="1" applyBorder="1" applyAlignment="1">
      <alignment horizontal="left" vertical="center"/>
    </xf>
    <xf numFmtId="164" fontId="27" fillId="14" borderId="22" xfId="0" applyNumberFormat="1" applyFont="1" applyFill="1" applyBorder="1" applyAlignment="1">
      <alignment horizontal="left" vertical="center"/>
    </xf>
    <xf numFmtId="164" fontId="27" fillId="0" borderId="0" xfId="0" applyNumberFormat="1" applyFont="1" applyAlignment="1">
      <alignment horizontal="left" vertical="center"/>
    </xf>
    <xf numFmtId="164" fontId="27" fillId="0" borderId="22" xfId="0" applyNumberFormat="1" applyFont="1" applyBorder="1" applyAlignment="1">
      <alignment horizontal="left" vertical="center"/>
    </xf>
    <xf numFmtId="164" fontId="27" fillId="14" borderId="0" xfId="0" applyNumberFormat="1" applyFont="1" applyFill="1" applyAlignment="1">
      <alignment horizontal="left" vertical="center"/>
    </xf>
    <xf numFmtId="164" fontId="27" fillId="14" borderId="10" xfId="0" applyNumberFormat="1" applyFont="1" applyFill="1" applyBorder="1" applyAlignment="1">
      <alignment horizontal="left" vertical="center"/>
    </xf>
    <xf numFmtId="164" fontId="19" fillId="0" borderId="25" xfId="0" applyNumberFormat="1" applyFont="1" applyBorder="1" applyAlignment="1">
      <alignment horizontal="center" vertical="center"/>
    </xf>
    <xf numFmtId="164" fontId="19" fillId="0" borderId="35" xfId="0" applyNumberFormat="1" applyFont="1" applyBorder="1" applyAlignment="1">
      <alignment horizontal="center" vertical="center"/>
    </xf>
    <xf numFmtId="164" fontId="19" fillId="14" borderId="35" xfId="0" applyNumberFormat="1" applyFont="1" applyFill="1" applyBorder="1" applyAlignment="1">
      <alignment horizontal="center" vertical="center"/>
    </xf>
    <xf numFmtId="164" fontId="19" fillId="14" borderId="38" xfId="0" applyNumberFormat="1" applyFont="1" applyFill="1" applyBorder="1" applyAlignment="1">
      <alignment horizontal="center" vertical="center"/>
    </xf>
    <xf numFmtId="164" fontId="19" fillId="0" borderId="39" xfId="0" applyNumberFormat="1" applyFont="1" applyBorder="1" applyAlignment="1">
      <alignment horizontal="center" vertical="center"/>
    </xf>
    <xf numFmtId="164" fontId="19" fillId="0" borderId="38" xfId="0" applyNumberFormat="1" applyFont="1" applyBorder="1" applyAlignment="1">
      <alignment horizontal="center" vertical="center"/>
    </xf>
    <xf numFmtId="164" fontId="19" fillId="14" borderId="39" xfId="0" applyNumberFormat="1" applyFont="1" applyFill="1" applyBorder="1" applyAlignment="1">
      <alignment horizontal="center" vertical="center"/>
    </xf>
    <xf numFmtId="164" fontId="19" fillId="14" borderId="25" xfId="0" applyNumberFormat="1" applyFont="1" applyFill="1" applyBorder="1" applyAlignment="1">
      <alignment horizontal="center" vertical="center"/>
    </xf>
    <xf numFmtId="167" fontId="27" fillId="0" borderId="40" xfId="0" applyNumberFormat="1" applyFont="1" applyBorder="1" applyAlignment="1">
      <alignment horizontal="center" vertical="center"/>
    </xf>
    <xf numFmtId="167" fontId="27" fillId="0" borderId="41" xfId="0" applyNumberFormat="1" applyFont="1" applyBorder="1" applyAlignment="1">
      <alignment horizontal="center" vertical="center"/>
    </xf>
    <xf numFmtId="167" fontId="27" fillId="14" borderId="41" xfId="0" applyNumberFormat="1" applyFont="1" applyFill="1" applyBorder="1" applyAlignment="1">
      <alignment horizontal="center" vertical="center"/>
    </xf>
    <xf numFmtId="167" fontId="27" fillId="14" borderId="42" xfId="0" applyNumberFormat="1" applyFont="1" applyFill="1" applyBorder="1" applyAlignment="1">
      <alignment horizontal="center" vertical="center"/>
    </xf>
    <xf numFmtId="167" fontId="27" fillId="0" borderId="43" xfId="0" applyNumberFormat="1" applyFont="1" applyBorder="1" applyAlignment="1">
      <alignment horizontal="center" vertical="center"/>
    </xf>
    <xf numFmtId="167" fontId="27" fillId="0" borderId="42" xfId="0" applyNumberFormat="1" applyFont="1" applyBorder="1" applyAlignment="1">
      <alignment horizontal="center" vertical="center"/>
    </xf>
    <xf numFmtId="167" fontId="27" fillId="14" borderId="43" xfId="0" applyNumberFormat="1" applyFont="1" applyFill="1" applyBorder="1" applyAlignment="1">
      <alignment horizontal="center" vertical="center"/>
    </xf>
    <xf numFmtId="167" fontId="27" fillId="14" borderId="40" xfId="0" applyNumberFormat="1" applyFont="1" applyFill="1" applyBorder="1" applyAlignment="1">
      <alignment horizontal="center" vertical="center"/>
    </xf>
    <xf numFmtId="167" fontId="27" fillId="0" borderId="24" xfId="0" applyNumberFormat="1" applyFont="1" applyBorder="1" applyAlignment="1">
      <alignment horizontal="center" vertical="center"/>
    </xf>
    <xf numFmtId="167" fontId="27" fillId="0" borderId="34" xfId="0" applyNumberFormat="1" applyFont="1" applyBorder="1" applyAlignment="1">
      <alignment horizontal="center" vertical="center"/>
    </xf>
    <xf numFmtId="167" fontId="27" fillId="14" borderId="34" xfId="0" applyNumberFormat="1" applyFont="1" applyFill="1" applyBorder="1" applyAlignment="1">
      <alignment horizontal="center" vertical="center"/>
    </xf>
    <xf numFmtId="167" fontId="27" fillId="14" borderId="44" xfId="0" applyNumberFormat="1" applyFont="1" applyFill="1" applyBorder="1" applyAlignment="1">
      <alignment horizontal="center" vertical="center"/>
    </xf>
    <xf numFmtId="167" fontId="27" fillId="0" borderId="45" xfId="0" applyNumberFormat="1" applyFont="1" applyBorder="1" applyAlignment="1">
      <alignment horizontal="center" vertical="center"/>
    </xf>
    <xf numFmtId="167" fontId="27" fillId="0" borderId="44" xfId="0" applyNumberFormat="1" applyFont="1" applyBorder="1" applyAlignment="1">
      <alignment horizontal="center" vertical="center"/>
    </xf>
    <xf numFmtId="167" fontId="27" fillId="14" borderId="45" xfId="0" applyNumberFormat="1" applyFont="1" applyFill="1" applyBorder="1" applyAlignment="1">
      <alignment horizontal="center" vertical="center"/>
    </xf>
    <xf numFmtId="167" fontId="27" fillId="14" borderId="24" xfId="0" applyNumberFormat="1" applyFont="1" applyFill="1" applyBorder="1" applyAlignment="1">
      <alignment horizontal="center" vertical="center"/>
    </xf>
    <xf numFmtId="6" fontId="18" fillId="0" borderId="25" xfId="0" applyNumberFormat="1" applyFont="1" applyBorder="1" applyAlignment="1">
      <alignment vertical="center"/>
    </xf>
    <xf numFmtId="6" fontId="18" fillId="0" borderId="27" xfId="0" applyNumberFormat="1" applyFont="1" applyBorder="1" applyAlignment="1">
      <alignment vertical="center"/>
    </xf>
    <xf numFmtId="6" fontId="18" fillId="0" borderId="0" xfId="0" applyNumberFormat="1" applyFont="1" applyAlignment="1">
      <alignment horizontal="center" vertical="center"/>
    </xf>
    <xf numFmtId="6" fontId="18" fillId="0" borderId="37" xfId="0" applyNumberFormat="1" applyFont="1" applyBorder="1" applyAlignment="1">
      <alignment vertical="center"/>
    </xf>
    <xf numFmtId="6" fontId="18" fillId="0" borderId="35" xfId="0" applyNumberFormat="1" applyFont="1" applyBorder="1" applyAlignment="1">
      <alignment vertical="center"/>
    </xf>
    <xf numFmtId="167" fontId="28" fillId="0" borderId="10" xfId="0" applyNumberFormat="1" applyFont="1" applyBorder="1" applyAlignment="1">
      <alignment horizontal="center" vertical="center"/>
    </xf>
    <xf numFmtId="167" fontId="28" fillId="0" borderId="15" xfId="0" applyNumberFormat="1" applyFont="1" applyBorder="1" applyAlignment="1">
      <alignment horizontal="center" vertical="center"/>
    </xf>
    <xf numFmtId="167" fontId="28" fillId="14" borderId="15" xfId="0" applyNumberFormat="1" applyFont="1" applyFill="1" applyBorder="1" applyAlignment="1">
      <alignment horizontal="center" vertical="center"/>
    </xf>
    <xf numFmtId="167" fontId="28" fillId="14" borderId="22" xfId="0" applyNumberFormat="1" applyFont="1" applyFill="1" applyBorder="1" applyAlignment="1">
      <alignment horizontal="center" vertical="center"/>
    </xf>
    <xf numFmtId="167" fontId="28" fillId="0" borderId="0" xfId="0" applyNumberFormat="1" applyFont="1" applyAlignment="1">
      <alignment horizontal="center" vertical="center"/>
    </xf>
    <xf numFmtId="167" fontId="28" fillId="0" borderId="22" xfId="0" applyNumberFormat="1" applyFont="1" applyBorder="1" applyAlignment="1">
      <alignment horizontal="center" vertical="center"/>
    </xf>
    <xf numFmtId="167" fontId="28" fillId="14" borderId="0" xfId="0" applyNumberFormat="1" applyFont="1" applyFill="1" applyAlignment="1">
      <alignment horizontal="center" vertical="center"/>
    </xf>
    <xf numFmtId="167" fontId="28" fillId="14" borderId="10" xfId="0" applyNumberFormat="1" applyFont="1" applyFill="1" applyBorder="1" applyAlignment="1">
      <alignment horizontal="center" vertical="center"/>
    </xf>
    <xf numFmtId="166" fontId="28" fillId="0" borderId="46" xfId="0" applyNumberFormat="1" applyFont="1" applyBorder="1" applyAlignment="1">
      <alignment horizontal="center" vertical="center"/>
    </xf>
    <xf numFmtId="166" fontId="28" fillId="0" borderId="47" xfId="0" applyNumberFormat="1" applyFont="1" applyBorder="1" applyAlignment="1">
      <alignment horizontal="center" vertical="center"/>
    </xf>
    <xf numFmtId="166" fontId="28" fillId="14" borderId="47" xfId="0" applyNumberFormat="1" applyFont="1" applyFill="1" applyBorder="1" applyAlignment="1">
      <alignment horizontal="center" vertical="center"/>
    </xf>
    <xf numFmtId="166" fontId="28" fillId="14" borderId="33" xfId="0" applyNumberFormat="1" applyFont="1" applyFill="1" applyBorder="1" applyAlignment="1">
      <alignment horizontal="center" vertical="center"/>
    </xf>
    <xf numFmtId="166" fontId="28" fillId="0" borderId="32" xfId="0" applyNumberFormat="1" applyFont="1" applyBorder="1" applyAlignment="1">
      <alignment horizontal="center" vertical="center"/>
    </xf>
    <xf numFmtId="166" fontId="28" fillId="0" borderId="33" xfId="0" applyNumberFormat="1" applyFont="1" applyBorder="1" applyAlignment="1">
      <alignment horizontal="center" vertical="center"/>
    </xf>
    <xf numFmtId="166" fontId="28" fillId="14" borderId="32" xfId="0" applyNumberFormat="1" applyFont="1" applyFill="1" applyBorder="1" applyAlignment="1">
      <alignment horizontal="center" vertical="center"/>
    </xf>
    <xf numFmtId="166" fontId="28" fillId="14" borderId="46" xfId="0" applyNumberFormat="1" applyFont="1" applyFill="1" applyBorder="1" applyAlignment="1">
      <alignment horizontal="center" vertical="center"/>
    </xf>
    <xf numFmtId="0" fontId="19" fillId="16" borderId="45" xfId="0" applyFont="1" applyFill="1" applyBorder="1" applyAlignment="1">
      <alignment horizontal="center" vertical="center" wrapText="1"/>
    </xf>
    <xf numFmtId="0" fontId="19" fillId="14" borderId="32" xfId="0" applyFont="1" applyFill="1" applyBorder="1" applyAlignment="1">
      <alignment vertical="center"/>
    </xf>
    <xf numFmtId="0" fontId="19" fillId="14" borderId="31" xfId="0" applyFont="1" applyFill="1" applyBorder="1" applyAlignment="1">
      <alignment vertical="center"/>
    </xf>
    <xf numFmtId="6" fontId="18" fillId="0" borderId="38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165" fontId="27" fillId="0" borderId="2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5" fontId="27" fillId="14" borderId="26" xfId="0" applyNumberFormat="1" applyFont="1" applyFill="1" applyBorder="1" applyAlignment="1">
      <alignment horizontal="center" vertical="center"/>
    </xf>
    <xf numFmtId="165" fontId="27" fillId="14" borderId="28" xfId="0" applyNumberFormat="1" applyFont="1" applyFill="1" applyBorder="1" applyAlignment="1">
      <alignment horizontal="center" vertical="center"/>
    </xf>
    <xf numFmtId="165" fontId="27" fillId="0" borderId="36" xfId="0" applyNumberFormat="1" applyFont="1" applyBorder="1" applyAlignment="1">
      <alignment horizontal="center" vertical="center"/>
    </xf>
    <xf numFmtId="165" fontId="27" fillId="0" borderId="28" xfId="0" applyNumberFormat="1" applyFont="1" applyBorder="1" applyAlignment="1">
      <alignment horizontal="center" vertical="center"/>
    </xf>
    <xf numFmtId="165" fontId="27" fillId="14" borderId="34" xfId="0" applyNumberFormat="1" applyFont="1" applyFill="1" applyBorder="1" applyAlignment="1">
      <alignment horizontal="center" vertical="center"/>
    </xf>
    <xf numFmtId="165" fontId="27" fillId="14" borderId="36" xfId="0" applyNumberFormat="1" applyFont="1" applyFill="1" applyBorder="1" applyAlignment="1">
      <alignment horizontal="center" vertical="center"/>
    </xf>
    <xf numFmtId="165" fontId="27" fillId="14" borderId="24" xfId="0" applyNumberFormat="1" applyFont="1" applyFill="1" applyBorder="1" applyAlignment="1">
      <alignment horizontal="center" vertical="center"/>
    </xf>
    <xf numFmtId="49" fontId="20" fillId="15" borderId="48" xfId="0" applyNumberFormat="1" applyFont="1" applyFill="1" applyBorder="1" applyAlignment="1">
      <alignment horizontal="center" vertical="center" wrapText="1"/>
    </xf>
    <xf numFmtId="49" fontId="20" fillId="15" borderId="27" xfId="0" applyNumberFormat="1" applyFont="1" applyFill="1" applyBorder="1" applyAlignment="1">
      <alignment horizontal="center" vertical="center" wrapText="1"/>
    </xf>
    <xf numFmtId="49" fontId="20" fillId="15" borderId="38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164" fontId="32" fillId="0" borderId="0" xfId="0" applyNumberFormat="1" applyFont="1" applyAlignment="1">
      <alignment horizontal="left" vertical="center"/>
    </xf>
    <xf numFmtId="164" fontId="31" fillId="0" borderId="0" xfId="0" applyNumberFormat="1" applyFont="1" applyAlignment="1">
      <alignment horizontal="center" vertical="center"/>
    </xf>
    <xf numFmtId="167" fontId="32" fillId="0" borderId="0" xfId="0" applyNumberFormat="1" applyFont="1" applyAlignment="1">
      <alignment horizontal="center" vertical="center"/>
    </xf>
    <xf numFmtId="167" fontId="33" fillId="0" borderId="0" xfId="0" applyNumberFormat="1" applyFont="1" applyAlignment="1">
      <alignment horizontal="center" vertical="center"/>
    </xf>
    <xf numFmtId="166" fontId="33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quotePrefix="1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6" fontId="18" fillId="0" borderId="49" xfId="0" applyNumberFormat="1" applyFont="1" applyBorder="1" applyAlignment="1">
      <alignment vertical="center"/>
    </xf>
    <xf numFmtId="165" fontId="27" fillId="14" borderId="56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quotePrefix="1" applyFont="1" applyBorder="1" applyAlignment="1">
      <alignment horizontal="left" vertical="center"/>
    </xf>
    <xf numFmtId="0" fontId="19" fillId="0" borderId="18" xfId="0" applyFont="1" applyBorder="1" applyAlignment="1">
      <alignment horizontal="center" vertical="center"/>
    </xf>
    <xf numFmtId="6" fontId="18" fillId="0" borderId="29" xfId="0" applyNumberFormat="1" applyFont="1" applyBorder="1" applyAlignment="1">
      <alignment vertical="center"/>
    </xf>
    <xf numFmtId="49" fontId="20" fillId="15" borderId="37" xfId="0" applyNumberFormat="1" applyFont="1" applyFill="1" applyBorder="1" applyAlignment="1">
      <alignment horizontal="center" vertical="center" wrapText="1"/>
    </xf>
    <xf numFmtId="49" fontId="20" fillId="15" borderId="57" xfId="0" applyNumberFormat="1" applyFont="1" applyFill="1" applyBorder="1" applyAlignment="1">
      <alignment horizontal="center" vertical="center" wrapText="1"/>
    </xf>
    <xf numFmtId="0" fontId="19" fillId="16" borderId="3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58" xfId="0" applyFont="1" applyBorder="1" applyAlignment="1">
      <alignment vertical="center"/>
    </xf>
    <xf numFmtId="6" fontId="18" fillId="0" borderId="33" xfId="0" applyNumberFormat="1" applyFont="1" applyBorder="1" applyAlignment="1">
      <alignment vertical="center"/>
    </xf>
    <xf numFmtId="0" fontId="19" fillId="0" borderId="52" xfId="0" applyFont="1" applyBorder="1" applyAlignment="1">
      <alignment vertical="center"/>
    </xf>
    <xf numFmtId="6" fontId="18" fillId="0" borderId="46" xfId="0" applyNumberFormat="1" applyFont="1" applyBorder="1" applyAlignment="1">
      <alignment vertical="center"/>
    </xf>
    <xf numFmtId="49" fontId="21" fillId="15" borderId="36" xfId="0" applyNumberFormat="1" applyFont="1" applyFill="1" applyBorder="1" applyAlignment="1">
      <alignment horizontal="center" vertical="center" wrapText="1"/>
    </xf>
    <xf numFmtId="49" fontId="21" fillId="15" borderId="45" xfId="0" applyNumberFormat="1" applyFont="1" applyFill="1" applyBorder="1" applyAlignment="1">
      <alignment horizontal="center" vertical="center" wrapText="1"/>
    </xf>
    <xf numFmtId="49" fontId="21" fillId="15" borderId="44" xfId="0" applyNumberFormat="1" applyFont="1" applyFill="1" applyBorder="1" applyAlignment="1">
      <alignment horizontal="center" vertical="center" wrapText="1"/>
    </xf>
    <xf numFmtId="0" fontId="23" fillId="16" borderId="53" xfId="0" applyFont="1" applyFill="1" applyBorder="1" applyAlignment="1">
      <alignment horizontal="center" vertical="center"/>
    </xf>
    <xf numFmtId="0" fontId="23" fillId="16" borderId="54" xfId="0" applyFont="1" applyFill="1" applyBorder="1" applyAlignment="1">
      <alignment horizontal="center" vertical="center"/>
    </xf>
    <xf numFmtId="0" fontId="23" fillId="16" borderId="55" xfId="0" applyFont="1" applyFill="1" applyBorder="1" applyAlignment="1">
      <alignment horizontal="center" vertical="center"/>
    </xf>
    <xf numFmtId="0" fontId="36" fillId="14" borderId="19" xfId="0" applyFont="1" applyFill="1" applyBorder="1" applyAlignment="1">
      <alignment horizontal="center" vertical="center" wrapText="1"/>
    </xf>
    <xf numFmtId="0" fontId="36" fillId="14" borderId="30" xfId="0" applyFont="1" applyFill="1" applyBorder="1" applyAlignment="1">
      <alignment horizontal="center" vertical="center" wrapText="1"/>
    </xf>
    <xf numFmtId="0" fontId="36" fillId="14" borderId="31" xfId="0" applyFont="1" applyFill="1" applyBorder="1" applyAlignment="1">
      <alignment horizontal="center" vertical="center" wrapText="1"/>
    </xf>
    <xf numFmtId="0" fontId="36" fillId="14" borderId="32" xfId="0" applyFont="1" applyFill="1" applyBorder="1" applyAlignment="1">
      <alignment horizontal="center" vertical="center" wrapText="1"/>
    </xf>
    <xf numFmtId="0" fontId="36" fillId="14" borderId="21" xfId="0" applyFont="1" applyFill="1" applyBorder="1" applyAlignment="1">
      <alignment horizontal="center" vertical="center" wrapText="1"/>
    </xf>
    <xf numFmtId="0" fontId="36" fillId="14" borderId="33" xfId="0" applyFont="1" applyFill="1" applyBorder="1" applyAlignment="1">
      <alignment horizontal="center" vertical="center" wrapText="1"/>
    </xf>
    <xf numFmtId="0" fontId="35" fillId="15" borderId="19" xfId="0" applyFont="1" applyFill="1" applyBorder="1" applyAlignment="1">
      <alignment horizontal="center" vertical="center" wrapText="1"/>
    </xf>
    <xf numFmtId="0" fontId="35" fillId="15" borderId="30" xfId="0" applyFont="1" applyFill="1" applyBorder="1" applyAlignment="1">
      <alignment horizontal="center" vertical="center" wrapText="1"/>
    </xf>
    <xf numFmtId="0" fontId="35" fillId="15" borderId="23" xfId="0" applyFont="1" applyFill="1" applyBorder="1" applyAlignment="1">
      <alignment horizontal="center" vertical="center" wrapText="1"/>
    </xf>
    <xf numFmtId="0" fontId="35" fillId="15" borderId="47" xfId="0" applyFont="1" applyFill="1" applyBorder="1" applyAlignment="1">
      <alignment horizontal="center" vertical="center" wrapText="1"/>
    </xf>
    <xf numFmtId="0" fontId="27" fillId="16" borderId="12" xfId="0" applyFont="1" applyFill="1" applyBorder="1" applyAlignment="1">
      <alignment horizontal="center" vertical="center" wrapText="1"/>
    </xf>
    <xf numFmtId="0" fontId="27" fillId="16" borderId="46" xfId="0" applyFont="1" applyFill="1" applyBorder="1" applyAlignment="1">
      <alignment horizontal="center" vertical="center" wrapText="1"/>
    </xf>
    <xf numFmtId="0" fontId="23" fillId="16" borderId="19" xfId="0" applyFont="1" applyFill="1" applyBorder="1" applyAlignment="1">
      <alignment horizontal="center" vertical="center"/>
    </xf>
    <xf numFmtId="0" fontId="23" fillId="16" borderId="20" xfId="0" applyFont="1" applyFill="1" applyBorder="1" applyAlignment="1">
      <alignment horizontal="center" vertical="center"/>
    </xf>
    <xf numFmtId="0" fontId="23" fillId="16" borderId="30" xfId="0" applyFont="1" applyFill="1" applyBorder="1" applyAlignment="1">
      <alignment horizontal="center" vertical="center"/>
    </xf>
    <xf numFmtId="0" fontId="35" fillId="15" borderId="20" xfId="0" applyFont="1" applyFill="1" applyBorder="1" applyAlignment="1">
      <alignment horizontal="center" vertical="center" wrapText="1"/>
    </xf>
    <xf numFmtId="0" fontId="35" fillId="15" borderId="15" xfId="0" applyFont="1" applyFill="1" applyBorder="1" applyAlignment="1">
      <alignment horizontal="center" vertical="center" wrapText="1"/>
    </xf>
    <xf numFmtId="0" fontId="35" fillId="14" borderId="20" xfId="0" applyFont="1" applyFill="1" applyBorder="1" applyAlignment="1">
      <alignment horizontal="center" vertical="center" wrapText="1"/>
    </xf>
    <xf numFmtId="0" fontId="35" fillId="14" borderId="0" xfId="0" applyFont="1" applyFill="1" applyAlignment="1">
      <alignment horizontal="center" vertical="center" wrapText="1"/>
    </xf>
    <xf numFmtId="0" fontId="35" fillId="14" borderId="22" xfId="0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7" fillId="16" borderId="10" xfId="0" applyFont="1" applyFill="1" applyBorder="1" applyAlignment="1">
      <alignment horizontal="center" vertical="center" wrapText="1"/>
    </xf>
    <xf numFmtId="0" fontId="35" fillId="14" borderId="19" xfId="0" applyFont="1" applyFill="1" applyBorder="1" applyAlignment="1">
      <alignment horizontal="center" vertical="center" wrapText="1"/>
    </xf>
    <xf numFmtId="0" fontId="35" fillId="14" borderId="31" xfId="0" applyFont="1" applyFill="1" applyBorder="1" applyAlignment="1">
      <alignment horizontal="center" vertical="center" wrapText="1"/>
    </xf>
    <xf numFmtId="0" fontId="35" fillId="14" borderId="21" xfId="0" applyFont="1" applyFill="1" applyBorder="1" applyAlignment="1">
      <alignment horizontal="center" vertical="center" wrapText="1"/>
    </xf>
  </cellXfs>
  <cellStyles count="24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 3" xfId="9" xr:uid="{00000000-0005-0000-0000-000009000000}"/>
    <cellStyle name="Poznámka" xfId="10" builtinId="10" customBuiltin="1"/>
    <cellStyle name="Propojená buňka" xfId="11" builtinId="24" customBuiltin="1"/>
    <cellStyle name="Správně" xfId="12" builtinId="26" customBuiltin="1"/>
    <cellStyle name="Text upozornění" xfId="13" builtinId="11" customBuiltin="1"/>
    <cellStyle name="Vstup" xfId="14" builtinId="20" customBuiltin="1"/>
    <cellStyle name="Výpočet" xfId="15" builtinId="22" customBuiltin="1"/>
    <cellStyle name="Výstup" xfId="16" builtinId="21" customBuiltin="1"/>
    <cellStyle name="Vysvětlující text" xfId="17" builtinId="53" customBuiltin="1"/>
    <cellStyle name="Zvýraznění 1" xfId="18" builtinId="29" customBuiltin="1"/>
    <cellStyle name="Zvýraznění 2" xfId="19" builtinId="33" customBuiltin="1"/>
    <cellStyle name="Zvýraznění 3" xfId="20" builtinId="37" customBuiltin="1"/>
    <cellStyle name="Zvýraznění 4" xfId="21" builtinId="41" customBuiltin="1"/>
    <cellStyle name="Zvýraznění 5" xfId="22" builtinId="45" customBuiltin="1"/>
    <cellStyle name="Zvýraznění 6" xfId="2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461597</xdr:colOff>
      <xdr:row>0</xdr:row>
      <xdr:rowOff>14655</xdr:rowOff>
    </xdr:from>
    <xdr:to>
      <xdr:col>17</xdr:col>
      <xdr:colOff>533398</xdr:colOff>
      <xdr:row>1</xdr:row>
      <xdr:rowOff>45017</xdr:rowOff>
    </xdr:to>
    <xdr:pic>
      <xdr:nvPicPr>
        <xdr:cNvPr id="2" name="Grafický objekt 2">
          <a:extLst>
            <a:ext uri="{FF2B5EF4-FFF2-40B4-BE49-F238E27FC236}">
              <a16:creationId xmlns:a16="http://schemas.microsoft.com/office/drawing/2014/main" id="{EBA861A5-5C27-4614-82C0-8EA857D89DC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1366" y="14655"/>
          <a:ext cx="1720358" cy="292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3"/>
  <sheetViews>
    <sheetView tabSelected="1" topLeftCell="I49" zoomScale="145" zoomScaleNormal="145" workbookViewId="0">
      <selection activeCell="M63" sqref="M63"/>
    </sheetView>
  </sheetViews>
  <sheetFormatPr defaultColWidth="7.109375" defaultRowHeight="8.4" x14ac:dyDescent="0.25"/>
  <cols>
    <col min="1" max="1" width="3.33203125" style="1" customWidth="1"/>
    <col min="2" max="2" width="1.44140625" style="1" customWidth="1"/>
    <col min="3" max="3" width="3.33203125" style="2" customWidth="1"/>
    <col min="4" max="4" width="7.109375" style="2" customWidth="1"/>
    <col min="5" max="18" width="8.33203125" style="1" customWidth="1"/>
    <col min="19" max="16384" width="7.109375" style="1"/>
  </cols>
  <sheetData>
    <row r="1" spans="1:19" ht="21" x14ac:dyDescent="0.25">
      <c r="A1" s="27" t="s">
        <v>29</v>
      </c>
      <c r="B1" s="28"/>
      <c r="L1" s="30"/>
    </row>
    <row r="2" spans="1:19" ht="9" thickBot="1" x14ac:dyDescent="0.3"/>
    <row r="3" spans="1:19" ht="18.75" customHeight="1" thickBot="1" x14ac:dyDescent="0.3">
      <c r="B3" s="32"/>
      <c r="C3" s="32"/>
      <c r="E3" s="182" t="s">
        <v>35</v>
      </c>
      <c r="F3" s="183"/>
      <c r="G3" s="183"/>
      <c r="H3" s="183"/>
      <c r="I3" s="183"/>
      <c r="J3" s="184"/>
      <c r="K3" s="167" t="s">
        <v>36</v>
      </c>
      <c r="L3" s="168"/>
      <c r="M3" s="168"/>
      <c r="N3" s="168"/>
      <c r="O3" s="168"/>
      <c r="P3" s="168"/>
      <c r="Q3" s="168"/>
      <c r="R3" s="169"/>
    </row>
    <row r="4" spans="1:19" ht="18.75" customHeight="1" x14ac:dyDescent="0.25">
      <c r="A4" s="194" t="s">
        <v>1</v>
      </c>
      <c r="B4" s="195"/>
      <c r="C4" s="196"/>
      <c r="D4" s="191" t="s">
        <v>12</v>
      </c>
      <c r="E4" s="204" t="s">
        <v>32</v>
      </c>
      <c r="F4" s="187"/>
      <c r="G4" s="170" t="s">
        <v>26</v>
      </c>
      <c r="H4" s="171"/>
      <c r="I4" s="187" t="s">
        <v>33</v>
      </c>
      <c r="J4" s="187"/>
      <c r="K4" s="176" t="s">
        <v>37</v>
      </c>
      <c r="L4" s="185"/>
      <c r="M4" s="176" t="s">
        <v>38</v>
      </c>
      <c r="N4" s="177"/>
      <c r="O4" s="185" t="s">
        <v>39</v>
      </c>
      <c r="P4" s="177"/>
      <c r="Q4" s="176" t="s">
        <v>40</v>
      </c>
      <c r="R4" s="177"/>
    </row>
    <row r="5" spans="1:19" ht="7.5" customHeight="1" x14ac:dyDescent="0.25">
      <c r="A5" s="197"/>
      <c r="B5" s="198"/>
      <c r="C5" s="199"/>
      <c r="D5" s="192"/>
      <c r="E5" s="205"/>
      <c r="F5" s="188"/>
      <c r="G5" s="172"/>
      <c r="H5" s="173"/>
      <c r="I5" s="188"/>
      <c r="J5" s="188"/>
      <c r="K5" s="178"/>
      <c r="L5" s="186"/>
      <c r="M5" s="178"/>
      <c r="N5" s="179"/>
      <c r="O5" s="186"/>
      <c r="P5" s="179"/>
      <c r="Q5" s="178"/>
      <c r="R5" s="179"/>
    </row>
    <row r="6" spans="1:19" ht="19.2" customHeight="1" x14ac:dyDescent="0.25">
      <c r="A6" s="197"/>
      <c r="B6" s="198"/>
      <c r="C6" s="199"/>
      <c r="D6" s="192"/>
      <c r="E6" s="205"/>
      <c r="F6" s="188"/>
      <c r="G6" s="172"/>
      <c r="H6" s="173"/>
      <c r="I6" s="188"/>
      <c r="J6" s="188"/>
      <c r="K6" s="164" t="s">
        <v>32</v>
      </c>
      <c r="L6" s="131" t="s">
        <v>28</v>
      </c>
      <c r="M6" s="164" t="s">
        <v>32</v>
      </c>
      <c r="N6" s="131" t="s">
        <v>28</v>
      </c>
      <c r="O6" s="164" t="s">
        <v>32</v>
      </c>
      <c r="P6" s="131" t="s">
        <v>28</v>
      </c>
      <c r="Q6" s="164" t="s">
        <v>32</v>
      </c>
      <c r="R6" s="156" t="s">
        <v>28</v>
      </c>
      <c r="S6" s="38"/>
    </row>
    <row r="7" spans="1:19" s="3" customFormat="1" ht="19.2" customHeight="1" thickBot="1" x14ac:dyDescent="0.3">
      <c r="A7" s="197"/>
      <c r="B7" s="198"/>
      <c r="C7" s="199"/>
      <c r="D7" s="192"/>
      <c r="E7" s="206"/>
      <c r="F7" s="189"/>
      <c r="G7" s="174"/>
      <c r="H7" s="175"/>
      <c r="I7" s="189"/>
      <c r="J7" s="189"/>
      <c r="K7" s="165"/>
      <c r="L7" s="155" t="s">
        <v>27</v>
      </c>
      <c r="M7" s="165"/>
      <c r="N7" s="155" t="s">
        <v>27</v>
      </c>
      <c r="O7" s="165"/>
      <c r="P7" s="155" t="s">
        <v>27</v>
      </c>
      <c r="Q7" s="165"/>
      <c r="R7" s="155" t="s">
        <v>27</v>
      </c>
    </row>
    <row r="8" spans="1:19" s="3" customFormat="1" ht="16.5" customHeight="1" x14ac:dyDescent="0.25">
      <c r="A8" s="197"/>
      <c r="B8" s="198"/>
      <c r="C8" s="199"/>
      <c r="D8" s="192"/>
      <c r="E8" s="180" t="s">
        <v>10</v>
      </c>
      <c r="F8" s="203"/>
      <c r="G8" s="180" t="s">
        <v>10</v>
      </c>
      <c r="H8" s="181"/>
      <c r="I8" s="180" t="s">
        <v>10</v>
      </c>
      <c r="J8" s="181"/>
      <c r="K8" s="165"/>
      <c r="L8" s="132" t="s">
        <v>30</v>
      </c>
      <c r="M8" s="165"/>
      <c r="N8" s="132" t="s">
        <v>30</v>
      </c>
      <c r="O8" s="165"/>
      <c r="P8" s="132" t="s">
        <v>30</v>
      </c>
      <c r="Q8" s="165"/>
      <c r="R8" s="132" t="s">
        <v>30</v>
      </c>
    </row>
    <row r="9" spans="1:19" s="3" customFormat="1" ht="21.6" customHeight="1" thickBot="1" x14ac:dyDescent="0.3">
      <c r="A9" s="200"/>
      <c r="B9" s="201"/>
      <c r="C9" s="202"/>
      <c r="D9" s="193"/>
      <c r="E9" s="116" t="s">
        <v>21</v>
      </c>
      <c r="F9" s="157" t="s">
        <v>22</v>
      </c>
      <c r="G9" s="116" t="s">
        <v>21</v>
      </c>
      <c r="H9" s="157" t="s">
        <v>22</v>
      </c>
      <c r="I9" s="116" t="s">
        <v>21</v>
      </c>
      <c r="J9" s="157" t="s">
        <v>22</v>
      </c>
      <c r="K9" s="166"/>
      <c r="L9" s="133" t="s">
        <v>31</v>
      </c>
      <c r="M9" s="166"/>
      <c r="N9" s="133" t="s">
        <v>31</v>
      </c>
      <c r="O9" s="166"/>
      <c r="P9" s="133" t="s">
        <v>31</v>
      </c>
      <c r="Q9" s="166"/>
      <c r="R9" s="133" t="s">
        <v>31</v>
      </c>
    </row>
    <row r="10" spans="1:19" ht="9.6" x14ac:dyDescent="0.25">
      <c r="A10" s="7">
        <v>0</v>
      </c>
      <c r="B10" s="5" t="s">
        <v>0</v>
      </c>
      <c r="C10" s="63">
        <v>2</v>
      </c>
      <c r="D10" s="71" t="s">
        <v>4</v>
      </c>
      <c r="E10" s="79">
        <v>14</v>
      </c>
      <c r="F10" s="100">
        <v>10</v>
      </c>
      <c r="G10" s="87">
        <f>FLOOR($E10/2,1)</f>
        <v>7</v>
      </c>
      <c r="H10" s="108">
        <f>F10/2</f>
        <v>5</v>
      </c>
      <c r="I10" s="87">
        <f t="shared" ref="I10:I35" si="0">FLOOR(E10/4,1)</f>
        <v>3</v>
      </c>
      <c r="J10" s="108">
        <f>F10/4</f>
        <v>2.5</v>
      </c>
      <c r="K10" s="121">
        <f t="shared" ref="K10:K26" si="1">F10*8</f>
        <v>80</v>
      </c>
      <c r="L10" s="33">
        <f>K10/2</f>
        <v>40</v>
      </c>
      <c r="M10" s="121">
        <f>F10*26</f>
        <v>260</v>
      </c>
      <c r="N10" s="33">
        <f t="shared" ref="N10:N36" si="2">M10/2</f>
        <v>130</v>
      </c>
      <c r="O10" s="121">
        <f>F10*74</f>
        <v>740</v>
      </c>
      <c r="P10" s="33">
        <f t="shared" ref="P10:P36" si="3">O10/2</f>
        <v>370</v>
      </c>
      <c r="Q10" s="121">
        <f t="shared" ref="Q10:Q26" si="4">F10*222</f>
        <v>2220</v>
      </c>
      <c r="R10" s="33">
        <f t="shared" ref="R10:R36" si="5">Q10/2</f>
        <v>1110</v>
      </c>
    </row>
    <row r="11" spans="1:19" ht="9.6" x14ac:dyDescent="0.25">
      <c r="A11" s="45">
        <v>3</v>
      </c>
      <c r="B11" s="46" t="s">
        <v>0</v>
      </c>
      <c r="C11" s="64">
        <v>3</v>
      </c>
      <c r="D11" s="72" t="s">
        <v>4</v>
      </c>
      <c r="E11" s="80">
        <v>16</v>
      </c>
      <c r="F11" s="101">
        <v>12</v>
      </c>
      <c r="G11" s="88">
        <f>FLOOR($E11/2,1)</f>
        <v>8</v>
      </c>
      <c r="H11" s="109">
        <f t="shared" ref="H11:H35" si="6">F11/2</f>
        <v>6</v>
      </c>
      <c r="I11" s="88">
        <f t="shared" si="0"/>
        <v>4</v>
      </c>
      <c r="J11" s="109">
        <f t="shared" ref="J11:J35" si="7">F11/4</f>
        <v>3</v>
      </c>
      <c r="K11" s="122">
        <f t="shared" si="1"/>
        <v>96</v>
      </c>
      <c r="L11" s="47">
        <f t="shared" ref="L11:L36" si="8">K11/2</f>
        <v>48</v>
      </c>
      <c r="M11" s="122">
        <f t="shared" ref="M11:M24" si="9">F11*26</f>
        <v>312</v>
      </c>
      <c r="N11" s="47">
        <f t="shared" si="2"/>
        <v>156</v>
      </c>
      <c r="O11" s="122">
        <f t="shared" ref="O11:O24" si="10">F11*74</f>
        <v>888</v>
      </c>
      <c r="P11" s="47">
        <f t="shared" si="3"/>
        <v>444</v>
      </c>
      <c r="Q11" s="122">
        <f t="shared" si="4"/>
        <v>2664</v>
      </c>
      <c r="R11" s="47">
        <f t="shared" si="5"/>
        <v>1332</v>
      </c>
    </row>
    <row r="12" spans="1:19" ht="9.6" x14ac:dyDescent="0.25">
      <c r="A12" s="8">
        <v>4</v>
      </c>
      <c r="B12" s="6" t="s">
        <v>0</v>
      </c>
      <c r="C12" s="64">
        <v>4</v>
      </c>
      <c r="D12" s="72" t="s">
        <v>4</v>
      </c>
      <c r="E12" s="80">
        <v>20</v>
      </c>
      <c r="F12" s="101">
        <v>14</v>
      </c>
      <c r="G12" s="88">
        <f t="shared" ref="G12:G36" si="11">FLOOR($E12/2,1)</f>
        <v>10</v>
      </c>
      <c r="H12" s="109">
        <f t="shared" si="6"/>
        <v>7</v>
      </c>
      <c r="I12" s="88">
        <f t="shared" si="0"/>
        <v>5</v>
      </c>
      <c r="J12" s="109">
        <f t="shared" si="7"/>
        <v>3.5</v>
      </c>
      <c r="K12" s="123">
        <f t="shared" si="1"/>
        <v>112</v>
      </c>
      <c r="L12" s="34">
        <f t="shared" si="8"/>
        <v>56</v>
      </c>
      <c r="M12" s="123">
        <f t="shared" si="9"/>
        <v>364</v>
      </c>
      <c r="N12" s="34">
        <f t="shared" si="2"/>
        <v>182</v>
      </c>
      <c r="O12" s="123">
        <f t="shared" si="10"/>
        <v>1036</v>
      </c>
      <c r="P12" s="34">
        <f t="shared" si="3"/>
        <v>518</v>
      </c>
      <c r="Q12" s="123">
        <f t="shared" si="4"/>
        <v>3108</v>
      </c>
      <c r="R12" s="34">
        <f t="shared" si="5"/>
        <v>1554</v>
      </c>
    </row>
    <row r="13" spans="1:19" ht="9.6" x14ac:dyDescent="0.25">
      <c r="A13" s="14">
        <v>5</v>
      </c>
      <c r="B13" s="15" t="s">
        <v>0</v>
      </c>
      <c r="C13" s="65">
        <v>6</v>
      </c>
      <c r="D13" s="73" t="s">
        <v>5</v>
      </c>
      <c r="E13" s="81">
        <v>22</v>
      </c>
      <c r="F13" s="102">
        <v>16</v>
      </c>
      <c r="G13" s="89">
        <f t="shared" si="11"/>
        <v>11</v>
      </c>
      <c r="H13" s="110">
        <f t="shared" si="6"/>
        <v>8</v>
      </c>
      <c r="I13" s="89">
        <f t="shared" si="0"/>
        <v>5</v>
      </c>
      <c r="J13" s="110">
        <f t="shared" si="7"/>
        <v>4</v>
      </c>
      <c r="K13" s="124">
        <f t="shared" si="1"/>
        <v>128</v>
      </c>
      <c r="L13" s="35">
        <f t="shared" si="8"/>
        <v>64</v>
      </c>
      <c r="M13" s="124">
        <f t="shared" si="9"/>
        <v>416</v>
      </c>
      <c r="N13" s="35">
        <f t="shared" si="2"/>
        <v>208</v>
      </c>
      <c r="O13" s="124">
        <f t="shared" si="10"/>
        <v>1184</v>
      </c>
      <c r="P13" s="35">
        <f t="shared" si="3"/>
        <v>592</v>
      </c>
      <c r="Q13" s="124">
        <f t="shared" si="4"/>
        <v>3552</v>
      </c>
      <c r="R13" s="35">
        <f t="shared" si="5"/>
        <v>1776</v>
      </c>
    </row>
    <row r="14" spans="1:19" ht="9.6" x14ac:dyDescent="0.25">
      <c r="A14" s="14">
        <v>7</v>
      </c>
      <c r="B14" s="15" t="s">
        <v>0</v>
      </c>
      <c r="C14" s="65">
        <v>8</v>
      </c>
      <c r="D14" s="73" t="s">
        <v>5</v>
      </c>
      <c r="E14" s="81">
        <v>24</v>
      </c>
      <c r="F14" s="102">
        <v>18</v>
      </c>
      <c r="G14" s="89">
        <f t="shared" si="11"/>
        <v>12</v>
      </c>
      <c r="H14" s="110">
        <f t="shared" si="6"/>
        <v>9</v>
      </c>
      <c r="I14" s="89">
        <f t="shared" si="0"/>
        <v>6</v>
      </c>
      <c r="J14" s="110">
        <f t="shared" si="7"/>
        <v>4.5</v>
      </c>
      <c r="K14" s="124">
        <f t="shared" si="1"/>
        <v>144</v>
      </c>
      <c r="L14" s="35">
        <f t="shared" si="8"/>
        <v>72</v>
      </c>
      <c r="M14" s="124">
        <f t="shared" si="9"/>
        <v>468</v>
      </c>
      <c r="N14" s="35">
        <f t="shared" si="2"/>
        <v>234</v>
      </c>
      <c r="O14" s="124">
        <f t="shared" si="10"/>
        <v>1332</v>
      </c>
      <c r="P14" s="35">
        <f t="shared" si="3"/>
        <v>666</v>
      </c>
      <c r="Q14" s="124">
        <f t="shared" si="4"/>
        <v>3996</v>
      </c>
      <c r="R14" s="35">
        <f t="shared" si="5"/>
        <v>1998</v>
      </c>
    </row>
    <row r="15" spans="1:19" ht="10.199999999999999" thickBot="1" x14ac:dyDescent="0.3">
      <c r="A15" s="16">
        <v>9</v>
      </c>
      <c r="B15" s="17" t="s">
        <v>0</v>
      </c>
      <c r="C15" s="66">
        <v>10</v>
      </c>
      <c r="D15" s="74" t="s">
        <v>5</v>
      </c>
      <c r="E15" s="82">
        <v>26</v>
      </c>
      <c r="F15" s="103">
        <v>20</v>
      </c>
      <c r="G15" s="90">
        <f t="shared" si="11"/>
        <v>13</v>
      </c>
      <c r="H15" s="111">
        <f t="shared" si="6"/>
        <v>10</v>
      </c>
      <c r="I15" s="90">
        <f t="shared" si="0"/>
        <v>6</v>
      </c>
      <c r="J15" s="111">
        <f t="shared" si="7"/>
        <v>5</v>
      </c>
      <c r="K15" s="125">
        <f t="shared" si="1"/>
        <v>160</v>
      </c>
      <c r="L15" s="36">
        <f t="shared" si="8"/>
        <v>80</v>
      </c>
      <c r="M15" s="125">
        <f t="shared" si="9"/>
        <v>520</v>
      </c>
      <c r="N15" s="36">
        <f t="shared" si="2"/>
        <v>260</v>
      </c>
      <c r="O15" s="125">
        <f t="shared" si="10"/>
        <v>1480</v>
      </c>
      <c r="P15" s="36">
        <f t="shared" si="3"/>
        <v>740</v>
      </c>
      <c r="Q15" s="125">
        <f t="shared" si="4"/>
        <v>4440</v>
      </c>
      <c r="R15" s="36">
        <f t="shared" si="5"/>
        <v>2220</v>
      </c>
    </row>
    <row r="16" spans="1:19" ht="9.6" x14ac:dyDescent="0.25">
      <c r="A16" s="45">
        <v>11</v>
      </c>
      <c r="B16" s="46" t="s">
        <v>0</v>
      </c>
      <c r="C16" s="64">
        <v>12</v>
      </c>
      <c r="D16" s="72" t="s">
        <v>6</v>
      </c>
      <c r="E16" s="80">
        <v>30</v>
      </c>
      <c r="F16" s="101">
        <v>24</v>
      </c>
      <c r="G16" s="88">
        <f t="shared" si="11"/>
        <v>15</v>
      </c>
      <c r="H16" s="109">
        <f t="shared" si="6"/>
        <v>12</v>
      </c>
      <c r="I16" s="88">
        <f t="shared" si="0"/>
        <v>7</v>
      </c>
      <c r="J16" s="109">
        <f t="shared" si="7"/>
        <v>6</v>
      </c>
      <c r="K16" s="122">
        <f t="shared" si="1"/>
        <v>192</v>
      </c>
      <c r="L16" s="47">
        <f t="shared" si="8"/>
        <v>96</v>
      </c>
      <c r="M16" s="122">
        <f t="shared" si="9"/>
        <v>624</v>
      </c>
      <c r="N16" s="47">
        <f t="shared" si="2"/>
        <v>312</v>
      </c>
      <c r="O16" s="122">
        <f t="shared" si="10"/>
        <v>1776</v>
      </c>
      <c r="P16" s="47">
        <f t="shared" si="3"/>
        <v>888</v>
      </c>
      <c r="Q16" s="122">
        <f t="shared" si="4"/>
        <v>5328</v>
      </c>
      <c r="R16" s="47">
        <f t="shared" si="5"/>
        <v>2664</v>
      </c>
    </row>
    <row r="17" spans="1:18" ht="9.6" x14ac:dyDescent="0.25">
      <c r="A17" s="8">
        <v>13</v>
      </c>
      <c r="B17" s="6" t="s">
        <v>0</v>
      </c>
      <c r="C17" s="64">
        <v>14</v>
      </c>
      <c r="D17" s="72" t="s">
        <v>6</v>
      </c>
      <c r="E17" s="80">
        <v>32</v>
      </c>
      <c r="F17" s="101">
        <v>26</v>
      </c>
      <c r="G17" s="88">
        <f t="shared" si="11"/>
        <v>16</v>
      </c>
      <c r="H17" s="109">
        <f t="shared" si="6"/>
        <v>13</v>
      </c>
      <c r="I17" s="88">
        <f t="shared" si="0"/>
        <v>8</v>
      </c>
      <c r="J17" s="109">
        <f t="shared" si="7"/>
        <v>6.5</v>
      </c>
      <c r="K17" s="123">
        <f t="shared" si="1"/>
        <v>208</v>
      </c>
      <c r="L17" s="34">
        <f t="shared" si="8"/>
        <v>104</v>
      </c>
      <c r="M17" s="123">
        <f t="shared" si="9"/>
        <v>676</v>
      </c>
      <c r="N17" s="34">
        <f t="shared" si="2"/>
        <v>338</v>
      </c>
      <c r="O17" s="123">
        <f t="shared" si="10"/>
        <v>1924</v>
      </c>
      <c r="P17" s="34">
        <f t="shared" si="3"/>
        <v>962</v>
      </c>
      <c r="Q17" s="123">
        <f t="shared" si="4"/>
        <v>5772</v>
      </c>
      <c r="R17" s="34">
        <f t="shared" si="5"/>
        <v>2886</v>
      </c>
    </row>
    <row r="18" spans="1:18" ht="9.6" x14ac:dyDescent="0.25">
      <c r="A18" s="8">
        <v>15</v>
      </c>
      <c r="B18" s="6" t="s">
        <v>0</v>
      </c>
      <c r="C18" s="64">
        <v>16</v>
      </c>
      <c r="D18" s="72" t="s">
        <v>6</v>
      </c>
      <c r="E18" s="80">
        <v>34</v>
      </c>
      <c r="F18" s="101">
        <v>28</v>
      </c>
      <c r="G18" s="88">
        <f t="shared" si="11"/>
        <v>17</v>
      </c>
      <c r="H18" s="109">
        <f t="shared" si="6"/>
        <v>14</v>
      </c>
      <c r="I18" s="88">
        <f t="shared" si="0"/>
        <v>8</v>
      </c>
      <c r="J18" s="109">
        <f t="shared" si="7"/>
        <v>7</v>
      </c>
      <c r="K18" s="123">
        <f t="shared" si="1"/>
        <v>224</v>
      </c>
      <c r="L18" s="34">
        <f t="shared" si="8"/>
        <v>112</v>
      </c>
      <c r="M18" s="123">
        <f t="shared" si="9"/>
        <v>728</v>
      </c>
      <c r="N18" s="34">
        <f t="shared" si="2"/>
        <v>364</v>
      </c>
      <c r="O18" s="123">
        <f t="shared" si="10"/>
        <v>2072</v>
      </c>
      <c r="P18" s="34">
        <f t="shared" si="3"/>
        <v>1036</v>
      </c>
      <c r="Q18" s="123">
        <f t="shared" si="4"/>
        <v>6216</v>
      </c>
      <c r="R18" s="34">
        <f t="shared" si="5"/>
        <v>3108</v>
      </c>
    </row>
    <row r="19" spans="1:18" ht="9.6" x14ac:dyDescent="0.25">
      <c r="A19" s="8">
        <v>17</v>
      </c>
      <c r="B19" s="6" t="s">
        <v>0</v>
      </c>
      <c r="C19" s="64">
        <v>18</v>
      </c>
      <c r="D19" s="72" t="s">
        <v>6</v>
      </c>
      <c r="E19" s="80">
        <v>38</v>
      </c>
      <c r="F19" s="101">
        <v>32</v>
      </c>
      <c r="G19" s="88">
        <f t="shared" si="11"/>
        <v>19</v>
      </c>
      <c r="H19" s="109">
        <f t="shared" si="6"/>
        <v>16</v>
      </c>
      <c r="I19" s="88">
        <f t="shared" si="0"/>
        <v>9</v>
      </c>
      <c r="J19" s="109">
        <f t="shared" si="7"/>
        <v>8</v>
      </c>
      <c r="K19" s="123">
        <f t="shared" si="1"/>
        <v>256</v>
      </c>
      <c r="L19" s="34">
        <f t="shared" si="8"/>
        <v>128</v>
      </c>
      <c r="M19" s="123">
        <f t="shared" si="9"/>
        <v>832</v>
      </c>
      <c r="N19" s="34">
        <f t="shared" si="2"/>
        <v>416</v>
      </c>
      <c r="O19" s="123">
        <f t="shared" si="10"/>
        <v>2368</v>
      </c>
      <c r="P19" s="34">
        <f t="shared" si="3"/>
        <v>1184</v>
      </c>
      <c r="Q19" s="123">
        <f t="shared" si="4"/>
        <v>7104</v>
      </c>
      <c r="R19" s="34">
        <f t="shared" si="5"/>
        <v>3552</v>
      </c>
    </row>
    <row r="20" spans="1:18" ht="10.199999999999999" thickBot="1" x14ac:dyDescent="0.3">
      <c r="A20" s="48">
        <v>19</v>
      </c>
      <c r="B20" s="49" t="s">
        <v>0</v>
      </c>
      <c r="C20" s="67">
        <v>20</v>
      </c>
      <c r="D20" s="75" t="s">
        <v>6</v>
      </c>
      <c r="E20" s="83">
        <v>40</v>
      </c>
      <c r="F20" s="104">
        <v>34</v>
      </c>
      <c r="G20" s="91">
        <f t="shared" si="11"/>
        <v>20</v>
      </c>
      <c r="H20" s="112">
        <f t="shared" si="6"/>
        <v>17</v>
      </c>
      <c r="I20" s="91">
        <f t="shared" si="0"/>
        <v>10</v>
      </c>
      <c r="J20" s="112">
        <f t="shared" si="7"/>
        <v>8.5</v>
      </c>
      <c r="K20" s="126">
        <f t="shared" si="1"/>
        <v>272</v>
      </c>
      <c r="L20" s="50">
        <f t="shared" si="8"/>
        <v>136</v>
      </c>
      <c r="M20" s="126">
        <f t="shared" si="9"/>
        <v>884</v>
      </c>
      <c r="N20" s="50">
        <f t="shared" si="2"/>
        <v>442</v>
      </c>
      <c r="O20" s="126">
        <f t="shared" si="10"/>
        <v>2516</v>
      </c>
      <c r="P20" s="50">
        <f t="shared" si="3"/>
        <v>1258</v>
      </c>
      <c r="Q20" s="126">
        <f t="shared" si="4"/>
        <v>7548</v>
      </c>
      <c r="R20" s="50">
        <f t="shared" si="5"/>
        <v>3774</v>
      </c>
    </row>
    <row r="21" spans="1:18" ht="9.6" x14ac:dyDescent="0.25">
      <c r="A21" s="7">
        <v>21</v>
      </c>
      <c r="B21" s="5" t="s">
        <v>0</v>
      </c>
      <c r="C21" s="63">
        <v>25</v>
      </c>
      <c r="D21" s="71" t="s">
        <v>6</v>
      </c>
      <c r="E21" s="79">
        <v>44</v>
      </c>
      <c r="F21" s="100">
        <v>38</v>
      </c>
      <c r="G21" s="87">
        <f t="shared" si="11"/>
        <v>22</v>
      </c>
      <c r="H21" s="108">
        <f t="shared" si="6"/>
        <v>19</v>
      </c>
      <c r="I21" s="87">
        <f t="shared" si="0"/>
        <v>11</v>
      </c>
      <c r="J21" s="108">
        <f t="shared" si="7"/>
        <v>9.5</v>
      </c>
      <c r="K21" s="121">
        <f t="shared" si="1"/>
        <v>304</v>
      </c>
      <c r="L21" s="33">
        <f t="shared" si="8"/>
        <v>152</v>
      </c>
      <c r="M21" s="121">
        <f t="shared" si="9"/>
        <v>988</v>
      </c>
      <c r="N21" s="33">
        <f t="shared" si="2"/>
        <v>494</v>
      </c>
      <c r="O21" s="121">
        <f t="shared" si="10"/>
        <v>2812</v>
      </c>
      <c r="P21" s="33">
        <f t="shared" si="3"/>
        <v>1406</v>
      </c>
      <c r="Q21" s="121">
        <f t="shared" si="4"/>
        <v>8436</v>
      </c>
      <c r="R21" s="33">
        <f t="shared" si="5"/>
        <v>4218</v>
      </c>
    </row>
    <row r="22" spans="1:18" ht="10.199999999999999" thickBot="1" x14ac:dyDescent="0.3">
      <c r="A22" s="54">
        <v>26</v>
      </c>
      <c r="B22" s="55" t="s">
        <v>0</v>
      </c>
      <c r="C22" s="68">
        <v>30</v>
      </c>
      <c r="D22" s="76" t="s">
        <v>6</v>
      </c>
      <c r="E22" s="84">
        <v>50</v>
      </c>
      <c r="F22" s="105">
        <v>44</v>
      </c>
      <c r="G22" s="92">
        <f t="shared" si="11"/>
        <v>25</v>
      </c>
      <c r="H22" s="113">
        <f t="shared" si="6"/>
        <v>22</v>
      </c>
      <c r="I22" s="92">
        <f t="shared" si="0"/>
        <v>12</v>
      </c>
      <c r="J22" s="113">
        <f t="shared" si="7"/>
        <v>11</v>
      </c>
      <c r="K22" s="127">
        <f t="shared" si="1"/>
        <v>352</v>
      </c>
      <c r="L22" s="56">
        <f t="shared" si="8"/>
        <v>176</v>
      </c>
      <c r="M22" s="127">
        <f t="shared" si="9"/>
        <v>1144</v>
      </c>
      <c r="N22" s="56">
        <f t="shared" si="2"/>
        <v>572</v>
      </c>
      <c r="O22" s="127">
        <f t="shared" si="10"/>
        <v>3256</v>
      </c>
      <c r="P22" s="56">
        <f t="shared" si="3"/>
        <v>1628</v>
      </c>
      <c r="Q22" s="127">
        <f t="shared" si="4"/>
        <v>9768</v>
      </c>
      <c r="R22" s="56">
        <f t="shared" si="5"/>
        <v>4884</v>
      </c>
    </row>
    <row r="23" spans="1:18" ht="9.6" x14ac:dyDescent="0.25">
      <c r="A23" s="51">
        <v>31</v>
      </c>
      <c r="B23" s="52" t="s">
        <v>0</v>
      </c>
      <c r="C23" s="65">
        <v>35</v>
      </c>
      <c r="D23" s="73" t="s">
        <v>7</v>
      </c>
      <c r="E23" s="81">
        <v>58</v>
      </c>
      <c r="F23" s="102">
        <v>48</v>
      </c>
      <c r="G23" s="89">
        <f t="shared" si="11"/>
        <v>29</v>
      </c>
      <c r="H23" s="110">
        <f t="shared" si="6"/>
        <v>24</v>
      </c>
      <c r="I23" s="89">
        <f t="shared" si="0"/>
        <v>14</v>
      </c>
      <c r="J23" s="110">
        <f t="shared" si="7"/>
        <v>12</v>
      </c>
      <c r="K23" s="128">
        <f t="shared" si="1"/>
        <v>384</v>
      </c>
      <c r="L23" s="53">
        <f t="shared" si="8"/>
        <v>192</v>
      </c>
      <c r="M23" s="128">
        <f t="shared" si="9"/>
        <v>1248</v>
      </c>
      <c r="N23" s="53">
        <f t="shared" si="2"/>
        <v>624</v>
      </c>
      <c r="O23" s="128">
        <f t="shared" si="10"/>
        <v>3552</v>
      </c>
      <c r="P23" s="53">
        <f t="shared" si="3"/>
        <v>1776</v>
      </c>
      <c r="Q23" s="128">
        <f t="shared" si="4"/>
        <v>10656</v>
      </c>
      <c r="R23" s="53">
        <f t="shared" si="5"/>
        <v>5328</v>
      </c>
    </row>
    <row r="24" spans="1:18" ht="10.199999999999999" thickBot="1" x14ac:dyDescent="0.3">
      <c r="A24" s="57">
        <v>36</v>
      </c>
      <c r="B24" s="58" t="s">
        <v>0</v>
      </c>
      <c r="C24" s="69">
        <v>40</v>
      </c>
      <c r="D24" s="77" t="s">
        <v>7</v>
      </c>
      <c r="E24" s="85">
        <v>64</v>
      </c>
      <c r="F24" s="106">
        <v>54</v>
      </c>
      <c r="G24" s="93">
        <f t="shared" si="11"/>
        <v>32</v>
      </c>
      <c r="H24" s="114">
        <f t="shared" si="6"/>
        <v>27</v>
      </c>
      <c r="I24" s="93">
        <f t="shared" si="0"/>
        <v>16</v>
      </c>
      <c r="J24" s="114">
        <f t="shared" si="7"/>
        <v>13.5</v>
      </c>
      <c r="K24" s="129">
        <f t="shared" si="1"/>
        <v>432</v>
      </c>
      <c r="L24" s="59">
        <f t="shared" si="8"/>
        <v>216</v>
      </c>
      <c r="M24" s="129">
        <f t="shared" si="9"/>
        <v>1404</v>
      </c>
      <c r="N24" s="59">
        <f t="shared" si="2"/>
        <v>702</v>
      </c>
      <c r="O24" s="129">
        <f t="shared" si="10"/>
        <v>3996</v>
      </c>
      <c r="P24" s="59">
        <f t="shared" si="3"/>
        <v>1998</v>
      </c>
      <c r="Q24" s="129">
        <f t="shared" si="4"/>
        <v>11988</v>
      </c>
      <c r="R24" s="59">
        <f t="shared" si="5"/>
        <v>5994</v>
      </c>
    </row>
    <row r="25" spans="1:18" ht="9.6" x14ac:dyDescent="0.25">
      <c r="A25" s="60">
        <v>41</v>
      </c>
      <c r="B25" s="61" t="s">
        <v>0</v>
      </c>
      <c r="C25" s="70">
        <v>45</v>
      </c>
      <c r="D25" s="78" t="s">
        <v>7</v>
      </c>
      <c r="E25" s="86">
        <v>70</v>
      </c>
      <c r="F25" s="107">
        <v>60</v>
      </c>
      <c r="G25" s="94">
        <f t="shared" si="11"/>
        <v>35</v>
      </c>
      <c r="H25" s="115">
        <f t="shared" si="6"/>
        <v>30</v>
      </c>
      <c r="I25" s="94">
        <f t="shared" si="0"/>
        <v>17</v>
      </c>
      <c r="J25" s="115">
        <f t="shared" si="7"/>
        <v>15</v>
      </c>
      <c r="K25" s="130">
        <f t="shared" si="1"/>
        <v>480</v>
      </c>
      <c r="L25" s="62">
        <f t="shared" si="8"/>
        <v>240</v>
      </c>
      <c r="M25" s="130">
        <f>F25*26</f>
        <v>1560</v>
      </c>
      <c r="N25" s="62">
        <f t="shared" si="2"/>
        <v>780</v>
      </c>
      <c r="O25" s="130">
        <f>F25*74</f>
        <v>4440</v>
      </c>
      <c r="P25" s="62">
        <f t="shared" si="3"/>
        <v>2220</v>
      </c>
      <c r="Q25" s="130">
        <f t="shared" si="4"/>
        <v>13320</v>
      </c>
      <c r="R25" s="62">
        <f t="shared" si="5"/>
        <v>6660</v>
      </c>
    </row>
    <row r="26" spans="1:18" ht="10.199999999999999" thickBot="1" x14ac:dyDescent="0.3">
      <c r="A26" s="16">
        <v>46</v>
      </c>
      <c r="B26" s="17" t="s">
        <v>0</v>
      </c>
      <c r="C26" s="66">
        <v>50</v>
      </c>
      <c r="D26" s="74" t="s">
        <v>7</v>
      </c>
      <c r="E26" s="82">
        <v>78</v>
      </c>
      <c r="F26" s="103">
        <v>66</v>
      </c>
      <c r="G26" s="90">
        <f t="shared" si="11"/>
        <v>39</v>
      </c>
      <c r="H26" s="111">
        <f t="shared" si="6"/>
        <v>33</v>
      </c>
      <c r="I26" s="90">
        <f t="shared" si="0"/>
        <v>19</v>
      </c>
      <c r="J26" s="111">
        <f t="shared" si="7"/>
        <v>16.5</v>
      </c>
      <c r="K26" s="125">
        <f t="shared" si="1"/>
        <v>528</v>
      </c>
      <c r="L26" s="36">
        <f t="shared" si="8"/>
        <v>264</v>
      </c>
      <c r="M26" s="125">
        <f>F26*26</f>
        <v>1716</v>
      </c>
      <c r="N26" s="36">
        <f t="shared" si="2"/>
        <v>858</v>
      </c>
      <c r="O26" s="125">
        <f>F26*74</f>
        <v>4884</v>
      </c>
      <c r="P26" s="36">
        <f t="shared" si="3"/>
        <v>2442</v>
      </c>
      <c r="Q26" s="125">
        <f t="shared" si="4"/>
        <v>14652</v>
      </c>
      <c r="R26" s="36">
        <f t="shared" si="5"/>
        <v>7326</v>
      </c>
    </row>
    <row r="27" spans="1:18" ht="9.6" x14ac:dyDescent="0.25">
      <c r="A27" s="51">
        <v>51</v>
      </c>
      <c r="B27" s="52" t="s">
        <v>0</v>
      </c>
      <c r="C27" s="65">
        <v>55</v>
      </c>
      <c r="D27" s="73" t="s">
        <v>7</v>
      </c>
      <c r="E27" s="81">
        <v>84</v>
      </c>
      <c r="F27" s="102">
        <v>72</v>
      </c>
      <c r="G27" s="89">
        <f t="shared" si="11"/>
        <v>42</v>
      </c>
      <c r="H27" s="110">
        <f t="shared" si="6"/>
        <v>36</v>
      </c>
      <c r="I27" s="89">
        <f t="shared" si="0"/>
        <v>21</v>
      </c>
      <c r="J27" s="110">
        <f t="shared" si="7"/>
        <v>18</v>
      </c>
      <c r="K27" s="128">
        <f>F27*8</f>
        <v>576</v>
      </c>
      <c r="L27" s="62">
        <f t="shared" si="8"/>
        <v>288</v>
      </c>
      <c r="M27" s="128">
        <f>M26</f>
        <v>1716</v>
      </c>
      <c r="N27" s="53">
        <f t="shared" si="2"/>
        <v>858</v>
      </c>
      <c r="O27" s="128">
        <f>O26</f>
        <v>4884</v>
      </c>
      <c r="P27" s="53">
        <f t="shared" si="3"/>
        <v>2442</v>
      </c>
      <c r="Q27" s="128">
        <f>Q26</f>
        <v>14652</v>
      </c>
      <c r="R27" s="53">
        <f t="shared" si="5"/>
        <v>7326</v>
      </c>
    </row>
    <row r="28" spans="1:18" ht="10.199999999999999" thickBot="1" x14ac:dyDescent="0.3">
      <c r="A28" s="57">
        <v>56</v>
      </c>
      <c r="B28" s="58" t="s">
        <v>0</v>
      </c>
      <c r="C28" s="69">
        <v>60</v>
      </c>
      <c r="D28" s="77" t="s">
        <v>7</v>
      </c>
      <c r="E28" s="85">
        <v>90</v>
      </c>
      <c r="F28" s="106">
        <v>78</v>
      </c>
      <c r="G28" s="93">
        <f t="shared" si="11"/>
        <v>45</v>
      </c>
      <c r="H28" s="114">
        <f t="shared" si="6"/>
        <v>39</v>
      </c>
      <c r="I28" s="93">
        <f t="shared" si="0"/>
        <v>22</v>
      </c>
      <c r="J28" s="114">
        <f t="shared" si="7"/>
        <v>19.5</v>
      </c>
      <c r="K28" s="129">
        <f>F28*8</f>
        <v>624</v>
      </c>
      <c r="L28" s="36">
        <f t="shared" si="8"/>
        <v>312</v>
      </c>
      <c r="M28" s="149">
        <f>M26</f>
        <v>1716</v>
      </c>
      <c r="N28" s="59">
        <f t="shared" si="2"/>
        <v>858</v>
      </c>
      <c r="O28" s="129">
        <f>O26</f>
        <v>4884</v>
      </c>
      <c r="P28" s="59">
        <f t="shared" si="3"/>
        <v>2442</v>
      </c>
      <c r="Q28" s="129">
        <f>Q26</f>
        <v>14652</v>
      </c>
      <c r="R28" s="59">
        <f t="shared" si="5"/>
        <v>7326</v>
      </c>
    </row>
    <row r="29" spans="1:18" ht="9.6" x14ac:dyDescent="0.25">
      <c r="A29" s="7">
        <v>61</v>
      </c>
      <c r="B29" s="5" t="s">
        <v>0</v>
      </c>
      <c r="C29" s="63">
        <v>70</v>
      </c>
      <c r="D29" s="71" t="s">
        <v>8</v>
      </c>
      <c r="E29" s="79">
        <v>100</v>
      </c>
      <c r="F29" s="100">
        <v>82</v>
      </c>
      <c r="G29" s="87">
        <f t="shared" si="11"/>
        <v>50</v>
      </c>
      <c r="H29" s="108">
        <f t="shared" si="6"/>
        <v>41</v>
      </c>
      <c r="I29" s="87">
        <f t="shared" si="0"/>
        <v>25</v>
      </c>
      <c r="J29" s="108">
        <f t="shared" si="7"/>
        <v>20.5</v>
      </c>
      <c r="K29" s="121">
        <f>K28</f>
        <v>624</v>
      </c>
      <c r="L29" s="47">
        <f t="shared" si="8"/>
        <v>312</v>
      </c>
      <c r="M29" s="121">
        <f>M26</f>
        <v>1716</v>
      </c>
      <c r="N29" s="33">
        <f t="shared" si="2"/>
        <v>858</v>
      </c>
      <c r="O29" s="121">
        <f>O26</f>
        <v>4884</v>
      </c>
      <c r="P29" s="33">
        <f t="shared" si="3"/>
        <v>2442</v>
      </c>
      <c r="Q29" s="121">
        <f>Q26</f>
        <v>14652</v>
      </c>
      <c r="R29" s="33">
        <f t="shared" si="5"/>
        <v>7326</v>
      </c>
    </row>
    <row r="30" spans="1:18" ht="9.6" x14ac:dyDescent="0.25">
      <c r="A30" s="8">
        <v>71</v>
      </c>
      <c r="B30" s="6" t="s">
        <v>0</v>
      </c>
      <c r="C30" s="64">
        <v>80</v>
      </c>
      <c r="D30" s="72" t="s">
        <v>8</v>
      </c>
      <c r="E30" s="80">
        <v>110</v>
      </c>
      <c r="F30" s="101">
        <v>92</v>
      </c>
      <c r="G30" s="88">
        <f t="shared" si="11"/>
        <v>55</v>
      </c>
      <c r="H30" s="109">
        <f t="shared" si="6"/>
        <v>46</v>
      </c>
      <c r="I30" s="88">
        <f t="shared" si="0"/>
        <v>27</v>
      </c>
      <c r="J30" s="109">
        <f t="shared" si="7"/>
        <v>23</v>
      </c>
      <c r="K30" s="123">
        <f>K28</f>
        <v>624</v>
      </c>
      <c r="L30" s="34">
        <f t="shared" si="8"/>
        <v>312</v>
      </c>
      <c r="M30" s="123">
        <f>M26</f>
        <v>1716</v>
      </c>
      <c r="N30" s="34">
        <f t="shared" si="2"/>
        <v>858</v>
      </c>
      <c r="O30" s="123">
        <f>O26</f>
        <v>4884</v>
      </c>
      <c r="P30" s="34">
        <f t="shared" si="3"/>
        <v>2442</v>
      </c>
      <c r="Q30" s="123">
        <f>Q26</f>
        <v>14652</v>
      </c>
      <c r="R30" s="34">
        <f t="shared" si="5"/>
        <v>7326</v>
      </c>
    </row>
    <row r="31" spans="1:18" ht="9.6" x14ac:dyDescent="0.25">
      <c r="A31" s="8">
        <v>81</v>
      </c>
      <c r="B31" s="6" t="s">
        <v>0</v>
      </c>
      <c r="C31" s="64">
        <v>90</v>
      </c>
      <c r="D31" s="72" t="s">
        <v>8</v>
      </c>
      <c r="E31" s="80">
        <v>120</v>
      </c>
      <c r="F31" s="101">
        <v>102</v>
      </c>
      <c r="G31" s="88">
        <f t="shared" si="11"/>
        <v>60</v>
      </c>
      <c r="H31" s="109">
        <f t="shared" si="6"/>
        <v>51</v>
      </c>
      <c r="I31" s="88">
        <f t="shared" si="0"/>
        <v>30</v>
      </c>
      <c r="J31" s="109">
        <f t="shared" si="7"/>
        <v>25.5</v>
      </c>
      <c r="K31" s="123">
        <f>K28</f>
        <v>624</v>
      </c>
      <c r="L31" s="34">
        <f t="shared" si="8"/>
        <v>312</v>
      </c>
      <c r="M31" s="123">
        <f>M26</f>
        <v>1716</v>
      </c>
      <c r="N31" s="34">
        <f t="shared" si="2"/>
        <v>858</v>
      </c>
      <c r="O31" s="123">
        <f>O26</f>
        <v>4884</v>
      </c>
      <c r="P31" s="34">
        <f t="shared" si="3"/>
        <v>2442</v>
      </c>
      <c r="Q31" s="123">
        <f>Q26</f>
        <v>14652</v>
      </c>
      <c r="R31" s="34">
        <f t="shared" si="5"/>
        <v>7326</v>
      </c>
    </row>
    <row r="32" spans="1:18" ht="10.199999999999999" thickBot="1" x14ac:dyDescent="0.3">
      <c r="A32" s="48">
        <v>91</v>
      </c>
      <c r="B32" s="49" t="s">
        <v>0</v>
      </c>
      <c r="C32" s="67">
        <v>100</v>
      </c>
      <c r="D32" s="75" t="s">
        <v>8</v>
      </c>
      <c r="E32" s="83">
        <v>140</v>
      </c>
      <c r="F32" s="104">
        <v>112</v>
      </c>
      <c r="G32" s="91">
        <f t="shared" si="11"/>
        <v>70</v>
      </c>
      <c r="H32" s="112">
        <f t="shared" si="6"/>
        <v>56</v>
      </c>
      <c r="I32" s="91">
        <f t="shared" si="0"/>
        <v>35</v>
      </c>
      <c r="J32" s="112">
        <f t="shared" si="7"/>
        <v>28</v>
      </c>
      <c r="K32" s="126">
        <f>K28</f>
        <v>624</v>
      </c>
      <c r="L32" s="50">
        <f t="shared" si="8"/>
        <v>312</v>
      </c>
      <c r="M32" s="126">
        <f>M26</f>
        <v>1716</v>
      </c>
      <c r="N32" s="50">
        <f t="shared" si="2"/>
        <v>858</v>
      </c>
      <c r="O32" s="126">
        <f>O26</f>
        <v>4884</v>
      </c>
      <c r="P32" s="50">
        <f t="shared" si="3"/>
        <v>2442</v>
      </c>
      <c r="Q32" s="126">
        <f>Q26</f>
        <v>14652</v>
      </c>
      <c r="R32" s="50">
        <f t="shared" si="5"/>
        <v>7326</v>
      </c>
    </row>
    <row r="33" spans="1:18" ht="9.6" x14ac:dyDescent="0.25">
      <c r="A33" s="60">
        <v>101</v>
      </c>
      <c r="B33" s="61" t="s">
        <v>0</v>
      </c>
      <c r="C33" s="70">
        <v>110</v>
      </c>
      <c r="D33" s="78" t="s">
        <v>9</v>
      </c>
      <c r="E33" s="86">
        <v>150</v>
      </c>
      <c r="F33" s="107">
        <v>120</v>
      </c>
      <c r="G33" s="94">
        <f t="shared" si="11"/>
        <v>75</v>
      </c>
      <c r="H33" s="115">
        <f t="shared" si="6"/>
        <v>60</v>
      </c>
      <c r="I33" s="94">
        <f t="shared" si="0"/>
        <v>37</v>
      </c>
      <c r="J33" s="115">
        <f t="shared" si="7"/>
        <v>30</v>
      </c>
      <c r="K33" s="130">
        <f>K28</f>
        <v>624</v>
      </c>
      <c r="L33" s="62">
        <f t="shared" si="8"/>
        <v>312</v>
      </c>
      <c r="M33" s="130">
        <f>M26</f>
        <v>1716</v>
      </c>
      <c r="N33" s="62">
        <f t="shared" si="2"/>
        <v>858</v>
      </c>
      <c r="O33" s="130">
        <f>O26</f>
        <v>4884</v>
      </c>
      <c r="P33" s="62">
        <f t="shared" si="3"/>
        <v>2442</v>
      </c>
      <c r="Q33" s="130">
        <f>Q26</f>
        <v>14652</v>
      </c>
      <c r="R33" s="62">
        <f t="shared" si="5"/>
        <v>7326</v>
      </c>
    </row>
    <row r="34" spans="1:18" ht="9.6" x14ac:dyDescent="0.25">
      <c r="A34" s="14">
        <v>111</v>
      </c>
      <c r="B34" s="15" t="s">
        <v>0</v>
      </c>
      <c r="C34" s="65">
        <v>120</v>
      </c>
      <c r="D34" s="73" t="s">
        <v>9</v>
      </c>
      <c r="E34" s="81">
        <v>160</v>
      </c>
      <c r="F34" s="102">
        <v>130</v>
      </c>
      <c r="G34" s="89">
        <f t="shared" si="11"/>
        <v>80</v>
      </c>
      <c r="H34" s="110">
        <f t="shared" si="6"/>
        <v>65</v>
      </c>
      <c r="I34" s="89">
        <f t="shared" si="0"/>
        <v>40</v>
      </c>
      <c r="J34" s="110">
        <f t="shared" si="7"/>
        <v>32.5</v>
      </c>
      <c r="K34" s="124">
        <f>K28</f>
        <v>624</v>
      </c>
      <c r="L34" s="35">
        <f t="shared" si="8"/>
        <v>312</v>
      </c>
      <c r="M34" s="124">
        <f>M26</f>
        <v>1716</v>
      </c>
      <c r="N34" s="35">
        <f t="shared" si="2"/>
        <v>858</v>
      </c>
      <c r="O34" s="124">
        <f>O26</f>
        <v>4884</v>
      </c>
      <c r="P34" s="35">
        <f t="shared" si="3"/>
        <v>2442</v>
      </c>
      <c r="Q34" s="124">
        <f>Q26</f>
        <v>14652</v>
      </c>
      <c r="R34" s="35">
        <f t="shared" si="5"/>
        <v>7326</v>
      </c>
    </row>
    <row r="35" spans="1:18" ht="9.6" x14ac:dyDescent="0.25">
      <c r="A35" s="14">
        <v>121</v>
      </c>
      <c r="B35" s="15" t="s">
        <v>0</v>
      </c>
      <c r="C35" s="65">
        <v>130</v>
      </c>
      <c r="D35" s="73" t="s">
        <v>9</v>
      </c>
      <c r="E35" s="81">
        <v>170</v>
      </c>
      <c r="F35" s="102">
        <v>140</v>
      </c>
      <c r="G35" s="89">
        <f t="shared" si="11"/>
        <v>85</v>
      </c>
      <c r="H35" s="110">
        <f t="shared" si="6"/>
        <v>70</v>
      </c>
      <c r="I35" s="89">
        <f t="shared" si="0"/>
        <v>42</v>
      </c>
      <c r="J35" s="110">
        <f t="shared" si="7"/>
        <v>35</v>
      </c>
      <c r="K35" s="124">
        <f>K28</f>
        <v>624</v>
      </c>
      <c r="L35" s="35">
        <f t="shared" si="8"/>
        <v>312</v>
      </c>
      <c r="M35" s="124">
        <f>M26</f>
        <v>1716</v>
      </c>
      <c r="N35" s="35">
        <f t="shared" si="2"/>
        <v>858</v>
      </c>
      <c r="O35" s="124">
        <f>O26</f>
        <v>4884</v>
      </c>
      <c r="P35" s="35">
        <f t="shared" si="3"/>
        <v>2442</v>
      </c>
      <c r="Q35" s="124">
        <f>Q26</f>
        <v>14652</v>
      </c>
      <c r="R35" s="35">
        <f t="shared" si="5"/>
        <v>7326</v>
      </c>
    </row>
    <row r="36" spans="1:18" ht="10.199999999999999" thickBot="1" x14ac:dyDescent="0.3">
      <c r="A36" s="16">
        <v>131</v>
      </c>
      <c r="B36" s="17" t="s">
        <v>0</v>
      </c>
      <c r="C36" s="66"/>
      <c r="D36" s="74" t="s">
        <v>9</v>
      </c>
      <c r="E36" s="82">
        <v>180</v>
      </c>
      <c r="F36" s="103">
        <v>150</v>
      </c>
      <c r="G36" s="90">
        <f t="shared" si="11"/>
        <v>90</v>
      </c>
      <c r="H36" s="111">
        <f t="shared" ref="H36" si="12">F36/2</f>
        <v>75</v>
      </c>
      <c r="I36" s="90">
        <f t="shared" ref="I36" si="13">FLOOR(E36/4,1)</f>
        <v>45</v>
      </c>
      <c r="J36" s="111">
        <f t="shared" ref="J36" si="14">F36/4</f>
        <v>37.5</v>
      </c>
      <c r="K36" s="125">
        <f>K28</f>
        <v>624</v>
      </c>
      <c r="L36" s="36">
        <f t="shared" si="8"/>
        <v>312</v>
      </c>
      <c r="M36" s="125">
        <f>M26</f>
        <v>1716</v>
      </c>
      <c r="N36" s="36">
        <f t="shared" si="2"/>
        <v>858</v>
      </c>
      <c r="O36" s="125">
        <f>O26</f>
        <v>4884</v>
      </c>
      <c r="P36" s="36">
        <f t="shared" si="3"/>
        <v>2442</v>
      </c>
      <c r="Q36" s="125">
        <f>Q26</f>
        <v>14652</v>
      </c>
      <c r="R36" s="36">
        <f t="shared" si="5"/>
        <v>7326</v>
      </c>
    </row>
    <row r="37" spans="1:18" ht="9.6" x14ac:dyDescent="0.25">
      <c r="A37" s="135"/>
      <c r="B37" s="136"/>
      <c r="C37" s="137"/>
      <c r="D37" s="138"/>
      <c r="E37" s="139"/>
      <c r="F37" s="140"/>
      <c r="G37" s="139"/>
      <c r="H37" s="141"/>
      <c r="I37" s="139"/>
      <c r="J37" s="141"/>
      <c r="K37" s="142"/>
      <c r="L37" s="143"/>
      <c r="M37" s="142"/>
      <c r="N37" s="143"/>
      <c r="O37" s="142"/>
      <c r="P37" s="143"/>
    </row>
    <row r="39" spans="1:18" ht="9.75" customHeight="1" x14ac:dyDescent="0.25">
      <c r="A39" s="120" t="s">
        <v>20</v>
      </c>
      <c r="C39" s="1" t="s">
        <v>41</v>
      </c>
    </row>
    <row r="40" spans="1:18" ht="9.75" customHeight="1" x14ac:dyDescent="0.25">
      <c r="C40" s="1" t="s">
        <v>11</v>
      </c>
    </row>
    <row r="41" spans="1:18" ht="11.25" customHeight="1" x14ac:dyDescent="0.25">
      <c r="A41" s="134"/>
      <c r="M41" s="22"/>
    </row>
    <row r="42" spans="1:18" ht="4.5" customHeight="1" x14ac:dyDescent="0.25"/>
    <row r="43" spans="1:18" ht="11.25" customHeight="1" x14ac:dyDescent="0.25">
      <c r="A43" s="4" t="s">
        <v>49</v>
      </c>
      <c r="C43" s="1"/>
      <c r="D43" s="1"/>
    </row>
    <row r="44" spans="1:18" ht="4.5" customHeight="1" thickBot="1" x14ac:dyDescent="0.3">
      <c r="A44" s="4"/>
      <c r="C44" s="1"/>
      <c r="D44" s="1"/>
    </row>
    <row r="45" spans="1:18" ht="11.25" customHeight="1" x14ac:dyDescent="0.25">
      <c r="A45" s="31"/>
      <c r="B45" s="158" t="s">
        <v>42</v>
      </c>
      <c r="C45" s="159"/>
      <c r="D45" s="159"/>
      <c r="E45" s="159"/>
      <c r="F45" s="159"/>
      <c r="G45" s="159"/>
      <c r="H45" s="159"/>
      <c r="I45" s="159"/>
      <c r="J45" s="159"/>
      <c r="K45" s="160"/>
      <c r="L45" s="95">
        <v>200</v>
      </c>
    </row>
    <row r="46" spans="1:18" ht="11.25" customHeight="1" x14ac:dyDescent="0.25">
      <c r="A46" s="31"/>
      <c r="B46" s="38" t="s">
        <v>43</v>
      </c>
      <c r="C46" s="1"/>
      <c r="D46" s="1"/>
      <c r="L46" s="99">
        <f>L45/2</f>
        <v>100</v>
      </c>
    </row>
    <row r="47" spans="1:18" ht="11.25" customHeight="1" x14ac:dyDescent="0.25">
      <c r="A47" s="31"/>
      <c r="B47" s="20" t="s">
        <v>44</v>
      </c>
      <c r="C47" s="21"/>
      <c r="D47" s="21"/>
      <c r="E47" s="21"/>
      <c r="F47" s="21"/>
      <c r="G47" s="21"/>
      <c r="H47" s="21"/>
      <c r="I47" s="21"/>
      <c r="J47" s="21"/>
      <c r="K47" s="21"/>
      <c r="L47" s="96">
        <v>490</v>
      </c>
    </row>
    <row r="48" spans="1:18" ht="11.25" customHeight="1" x14ac:dyDescent="0.25">
      <c r="B48" s="20" t="s">
        <v>45</v>
      </c>
      <c r="C48" s="21"/>
      <c r="D48" s="21"/>
      <c r="E48" s="21"/>
      <c r="F48" s="21"/>
      <c r="G48" s="21"/>
      <c r="H48" s="21"/>
      <c r="I48" s="21"/>
      <c r="J48" s="21"/>
      <c r="K48" s="21"/>
      <c r="L48" s="96">
        <v>50</v>
      </c>
    </row>
    <row r="49" spans="1:16" ht="11.25" customHeight="1" x14ac:dyDescent="0.25">
      <c r="B49" s="20" t="s">
        <v>46</v>
      </c>
      <c r="C49" s="21"/>
      <c r="D49" s="21"/>
      <c r="E49" s="21"/>
      <c r="F49" s="21"/>
      <c r="G49" s="21"/>
      <c r="H49" s="21"/>
      <c r="I49" s="21"/>
      <c r="J49" s="21"/>
      <c r="K49" s="21"/>
      <c r="L49" s="96">
        <v>70</v>
      </c>
    </row>
    <row r="50" spans="1:16" ht="11.25" customHeight="1" thickBot="1" x14ac:dyDescent="0.3">
      <c r="B50" s="24" t="s">
        <v>47</v>
      </c>
      <c r="C50" s="25"/>
      <c r="D50" s="25"/>
      <c r="E50" s="25"/>
      <c r="F50" s="25"/>
      <c r="G50" s="25"/>
      <c r="H50" s="25"/>
      <c r="I50" s="25"/>
      <c r="J50" s="25"/>
      <c r="K50" s="25"/>
      <c r="L50" s="119">
        <v>10</v>
      </c>
    </row>
    <row r="51" spans="1:16" ht="6" customHeight="1" x14ac:dyDescent="0.25">
      <c r="C51" s="1"/>
      <c r="D51" s="1"/>
      <c r="N51" s="22"/>
      <c r="P51" s="97"/>
    </row>
    <row r="52" spans="1:16" ht="7.5" customHeight="1" x14ac:dyDescent="0.25">
      <c r="A52" s="1" t="s">
        <v>48</v>
      </c>
      <c r="C52" s="1"/>
      <c r="D52" s="1"/>
      <c r="P52" s="97"/>
    </row>
    <row r="53" spans="1:16" ht="11.25" customHeight="1" x14ac:dyDescent="0.25">
      <c r="P53" s="22"/>
    </row>
    <row r="54" spans="1:16" ht="11.25" customHeight="1" x14ac:dyDescent="0.25">
      <c r="A54" s="4" t="s">
        <v>50</v>
      </c>
      <c r="C54" s="1"/>
      <c r="D54" s="1"/>
    </row>
    <row r="55" spans="1:16" ht="4.5" customHeight="1" thickBot="1" x14ac:dyDescent="0.3">
      <c r="A55" s="4"/>
      <c r="C55" s="1"/>
      <c r="D55" s="1"/>
    </row>
    <row r="56" spans="1:16" ht="11.25" customHeight="1" x14ac:dyDescent="0.25">
      <c r="A56" s="31"/>
      <c r="B56" s="158" t="s">
        <v>51</v>
      </c>
      <c r="C56" s="159"/>
      <c r="D56" s="159"/>
      <c r="E56" s="159"/>
      <c r="F56" s="159"/>
      <c r="G56" s="159"/>
      <c r="H56" s="159"/>
      <c r="I56" s="159"/>
      <c r="J56" s="159"/>
      <c r="K56" s="160"/>
      <c r="L56" s="163">
        <v>14652</v>
      </c>
    </row>
    <row r="57" spans="1:16" ht="11.25" customHeight="1" thickBot="1" x14ac:dyDescent="0.3">
      <c r="A57" s="31"/>
      <c r="B57" s="24" t="s">
        <v>52</v>
      </c>
      <c r="C57" s="25"/>
      <c r="D57" s="25"/>
      <c r="E57" s="25"/>
      <c r="F57" s="25"/>
      <c r="G57" s="25"/>
      <c r="H57" s="25"/>
      <c r="I57" s="25"/>
      <c r="J57" s="25"/>
      <c r="K57" s="162"/>
      <c r="L57" s="161">
        <f>L56/2</f>
        <v>7326</v>
      </c>
    </row>
    <row r="58" spans="1:16" ht="11.25" customHeight="1" x14ac:dyDescent="0.25">
      <c r="P58" s="22"/>
    </row>
    <row r="59" spans="1:16" ht="11.25" customHeight="1" x14ac:dyDescent="0.25">
      <c r="A59" s="4" t="s">
        <v>18</v>
      </c>
      <c r="B59" s="4"/>
      <c r="C59" s="4"/>
      <c r="D59" s="4"/>
      <c r="E59" s="4"/>
      <c r="F59" s="4"/>
      <c r="G59" s="4"/>
      <c r="H59" s="4"/>
      <c r="I59" s="4"/>
      <c r="J59" s="4"/>
      <c r="K59" s="4"/>
      <c r="P59" s="22"/>
    </row>
    <row r="60" spans="1:16" ht="4.5" customHeight="1" thickBo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P60" s="22"/>
    </row>
    <row r="61" spans="1:16" ht="11.25" customHeight="1" x14ac:dyDescent="0.25">
      <c r="A61" s="2"/>
      <c r="B61" s="12" t="s">
        <v>53</v>
      </c>
      <c r="C61" s="15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5">
        <v>500</v>
      </c>
    </row>
    <row r="62" spans="1:16" ht="11.25" customHeight="1" x14ac:dyDescent="0.25">
      <c r="A62" s="2"/>
      <c r="B62" s="13" t="s">
        <v>54</v>
      </c>
      <c r="C62" s="15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98">
        <v>1500</v>
      </c>
    </row>
    <row r="63" spans="1:16" ht="11.25" customHeight="1" x14ac:dyDescent="0.25">
      <c r="A63" s="2"/>
      <c r="B63" s="29"/>
      <c r="C63" s="23" t="s">
        <v>23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99">
        <v>750</v>
      </c>
    </row>
    <row r="64" spans="1:16" ht="11.25" customHeight="1" thickBot="1" x14ac:dyDescent="0.3">
      <c r="A64" s="2"/>
      <c r="B64" s="24" t="s">
        <v>55</v>
      </c>
      <c r="C64" s="152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4">
        <v>100</v>
      </c>
    </row>
    <row r="65" spans="1:16" ht="11.25" customHeight="1" x14ac:dyDescent="0.25">
      <c r="P65" s="22"/>
    </row>
    <row r="66" spans="1:16" ht="11.25" customHeight="1" x14ac:dyDescent="0.25">
      <c r="A66" s="4" t="s">
        <v>19</v>
      </c>
      <c r="B66" s="4"/>
      <c r="C66" s="4"/>
      <c r="D66" s="4"/>
      <c r="E66" s="4"/>
      <c r="F66" s="4"/>
      <c r="G66" s="4"/>
      <c r="H66" s="4"/>
      <c r="I66" s="4"/>
      <c r="J66" s="4"/>
      <c r="K66" s="4"/>
      <c r="P66" s="22"/>
    </row>
    <row r="67" spans="1:16" ht="4.5" customHeight="1" thickBo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P67" s="22"/>
    </row>
    <row r="68" spans="1:16" ht="11.25" customHeight="1" x14ac:dyDescent="0.25">
      <c r="A68" s="2"/>
      <c r="B68" s="145" t="s">
        <v>24</v>
      </c>
      <c r="C68" s="146"/>
      <c r="D68" s="147"/>
      <c r="E68" s="147"/>
      <c r="F68" s="147"/>
      <c r="G68" s="147"/>
      <c r="H68" s="147"/>
      <c r="I68" s="147"/>
      <c r="J68" s="147"/>
      <c r="K68" s="147"/>
      <c r="L68" s="148">
        <v>30</v>
      </c>
    </row>
    <row r="69" spans="1:16" ht="11.25" customHeight="1" x14ac:dyDescent="0.25">
      <c r="A69" s="2"/>
      <c r="B69" s="144"/>
      <c r="C69" s="23"/>
      <c r="D69" s="11"/>
      <c r="E69" s="11"/>
      <c r="F69" s="11"/>
      <c r="G69" s="11"/>
      <c r="H69" s="23" t="s">
        <v>25</v>
      </c>
      <c r="I69" s="11"/>
      <c r="J69" s="11"/>
      <c r="K69" s="11"/>
      <c r="L69" s="99">
        <v>40</v>
      </c>
    </row>
    <row r="70" spans="1:16" ht="11.25" customHeight="1" thickBot="1" x14ac:dyDescent="0.3">
      <c r="A70" s="2"/>
      <c r="B70" s="26" t="s">
        <v>34</v>
      </c>
      <c r="C70" s="43"/>
      <c r="D70" s="43"/>
      <c r="E70" s="43"/>
      <c r="F70" s="43"/>
      <c r="G70" s="43"/>
      <c r="H70" s="43"/>
      <c r="I70" s="43"/>
      <c r="J70" s="43"/>
      <c r="K70" s="43"/>
      <c r="L70" s="119">
        <v>6</v>
      </c>
    </row>
    <row r="71" spans="1:16" ht="11.25" customHeight="1" x14ac:dyDescent="0.25"/>
    <row r="72" spans="1:16" ht="10.199999999999999" x14ac:dyDescent="0.25">
      <c r="A72" s="4" t="s">
        <v>3</v>
      </c>
      <c r="C72" s="1"/>
    </row>
    <row r="73" spans="1:16" ht="4.5" customHeight="1" thickBot="1" x14ac:dyDescent="0.3">
      <c r="C73" s="1"/>
      <c r="D73" s="1"/>
    </row>
    <row r="74" spans="1:16" x14ac:dyDescent="0.25">
      <c r="B74" s="18"/>
      <c r="C74" s="19" t="s">
        <v>13</v>
      </c>
      <c r="D74" s="19"/>
      <c r="E74" s="19"/>
      <c r="F74" s="19"/>
      <c r="G74" s="19"/>
      <c r="H74" s="19"/>
      <c r="I74" s="19"/>
      <c r="J74" s="37"/>
    </row>
    <row r="75" spans="1:16" ht="4.5" customHeight="1" x14ac:dyDescent="0.25">
      <c r="B75" s="38"/>
      <c r="C75" s="1"/>
      <c r="D75" s="1"/>
      <c r="J75" s="39"/>
    </row>
    <row r="76" spans="1:16" x14ac:dyDescent="0.25">
      <c r="B76" s="38"/>
      <c r="C76" s="1" t="s">
        <v>14</v>
      </c>
      <c r="D76" s="1"/>
      <c r="J76" s="39"/>
    </row>
    <row r="77" spans="1:16" ht="4.5" customHeight="1" x14ac:dyDescent="0.25">
      <c r="B77" s="38"/>
      <c r="C77" s="1"/>
      <c r="D77" s="1"/>
      <c r="J77" s="39"/>
    </row>
    <row r="78" spans="1:16" x14ac:dyDescent="0.25">
      <c r="B78" s="38"/>
      <c r="C78" s="1" t="s">
        <v>15</v>
      </c>
      <c r="D78" s="1"/>
      <c r="J78" s="39"/>
    </row>
    <row r="79" spans="1:16" ht="4.5" customHeight="1" x14ac:dyDescent="0.25">
      <c r="B79" s="38"/>
      <c r="C79" s="1"/>
      <c r="D79" s="1"/>
      <c r="J79" s="39"/>
    </row>
    <row r="80" spans="1:16" x14ac:dyDescent="0.25">
      <c r="B80" s="118"/>
      <c r="C80" s="40" t="s">
        <v>2</v>
      </c>
      <c r="D80" s="40"/>
      <c r="E80" s="40"/>
      <c r="F80" s="40"/>
      <c r="G80" s="40"/>
      <c r="H80" s="40"/>
      <c r="I80" s="40"/>
      <c r="J80" s="117"/>
    </row>
    <row r="81" spans="2:10" x14ac:dyDescent="0.25">
      <c r="B81" s="118"/>
      <c r="C81" s="41" t="s">
        <v>17</v>
      </c>
      <c r="D81" s="40"/>
      <c r="E81" s="40"/>
      <c r="F81" s="40"/>
      <c r="G81" s="40"/>
      <c r="H81" s="40"/>
      <c r="I81" s="40"/>
      <c r="J81" s="117"/>
    </row>
    <row r="82" spans="2:10" x14ac:dyDescent="0.25">
      <c r="B82" s="118"/>
      <c r="C82" s="190" t="s">
        <v>16</v>
      </c>
      <c r="D82" s="190"/>
      <c r="E82" s="190"/>
      <c r="F82" s="190"/>
      <c r="G82" s="190"/>
      <c r="H82" s="40"/>
      <c r="I82" s="40"/>
      <c r="J82" s="117"/>
    </row>
    <row r="83" spans="2:10" ht="9" thickBot="1" x14ac:dyDescent="0.3">
      <c r="B83" s="42"/>
      <c r="C83" s="43"/>
      <c r="D83" s="25"/>
      <c r="E83" s="25"/>
      <c r="F83" s="25"/>
      <c r="G83" s="25"/>
      <c r="H83" s="25"/>
      <c r="I83" s="25"/>
      <c r="J83" s="44"/>
    </row>
  </sheetData>
  <mergeCells count="19">
    <mergeCell ref="C82:G82"/>
    <mergeCell ref="D4:D9"/>
    <mergeCell ref="A4:C9"/>
    <mergeCell ref="E8:F8"/>
    <mergeCell ref="G8:H8"/>
    <mergeCell ref="E4:F7"/>
    <mergeCell ref="O6:O9"/>
    <mergeCell ref="Q6:Q9"/>
    <mergeCell ref="K3:R3"/>
    <mergeCell ref="G4:H7"/>
    <mergeCell ref="Q4:R5"/>
    <mergeCell ref="I8:J8"/>
    <mergeCell ref="E3:J3"/>
    <mergeCell ref="K4:L5"/>
    <mergeCell ref="M4:N5"/>
    <mergeCell ref="O4:P5"/>
    <mergeCell ref="I4:J7"/>
    <mergeCell ref="K6:K9"/>
    <mergeCell ref="M6:M9"/>
  </mergeCells>
  <phoneticPr fontId="18" type="noConversion"/>
  <printOptions horizontalCentered="1"/>
  <pageMargins left="0.39370078740157483" right="0.39370078740157483" top="0.39370078740157483" bottom="0.39370078740157483" header="0" footer="0"/>
  <pageSetup paperSize="9" scale="109" fitToHeight="2" orientation="landscape" r:id="rId1"/>
  <headerFooter alignWithMargins="0">
    <oddFooter>&amp;C
strana &amp;P ze &amp;N</oddFooter>
  </headerFooter>
  <rowBreaks count="1" manualBreakCount="1">
    <brk id="42" max="16383" man="1"/>
  </rowBreaks>
  <ignoredErrors>
    <ignoredError sqref="I8:J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 IREDO (od 2024 12 15)</vt:lpstr>
    </vt:vector>
  </TitlesOfParts>
  <Company>OREDO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slezak</dc:creator>
  <cp:lastModifiedBy>Dominik Havel</cp:lastModifiedBy>
  <cp:lastPrinted>2024-06-13T10:51:35Z</cp:lastPrinted>
  <dcterms:created xsi:type="dcterms:W3CDTF">2011-11-01T10:12:57Z</dcterms:created>
  <dcterms:modified xsi:type="dcterms:W3CDTF">2024-11-14T16:06:47Z</dcterms:modified>
</cp:coreProperties>
</file>